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9-10 دراسات\الاستمارة\مجلد جديد\"/>
    </mc:Choice>
  </mc:AlternateContent>
  <xr:revisionPtr revIDLastSave="0" documentId="13_ncr:1_{398DC057-02D0-4176-A5D0-B66A00BDDA3B}" xr6:coauthVersionLast="47" xr6:coauthVersionMax="47" xr10:uidLastSave="{00000000-0000-0000-0000-000000000000}"/>
  <workbookProtection workbookAlgorithmName="SHA-512" workbookHashValue="+dcylz4phP74xZPu/dfnXnsf2V3w0jMvOZh+O8wiO4FCxj/JOkC8iGhQTZSiKDN1RxWY6/FOdUwKImYt2I2zxQ==" workbookSaltValue="unlKqfuDqSV2dxwVUtfXuw==" workbookSpinCount="100000" lockStructure="1"/>
  <bookViews>
    <workbookView xWindow="-108" yWindow="-108" windowWidth="23256" windowHeight="12456" xr2:uid="{00000000-000D-0000-FFFF-FFFF00000000}"/>
  </bookViews>
  <sheets>
    <sheet name="تعليمات" sheetId="13" r:id="rId1"/>
    <sheet name="إدخال البيانات" sheetId="7" r:id="rId2"/>
    <sheet name="إختيار المقررات" sheetId="5" r:id="rId3"/>
    <sheet name="الإستمارة" sheetId="11" r:id="rId4"/>
    <sheet name="LAW-24-25-f1" sheetId="2" r:id="rId5"/>
    <sheet name="ورقة4" sheetId="10" state="hidden" r:id="rId6"/>
    <sheet name="ورقة2" sheetId="4" state="hidden" r:id="rId7"/>
  </sheets>
  <definedNames>
    <definedName name="_xlnm._FilterDatabase" localSheetId="1" hidden="1">'إدخال البيانات'!$L$19:$L$31</definedName>
    <definedName name="_xlnm._FilterDatabase" localSheetId="6" hidden="1">ورقة2!$A$2:$AI$2</definedName>
    <definedName name="_xlnm._FilterDatabase" localSheetId="5" hidden="1">ورقة4!$A$2:$BD$2193</definedName>
    <definedName name="_xlnm.Print_Area" localSheetId="3">الإستمارة!$A$1:$S$51</definedName>
    <definedName name="RowN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3" i="5" l="1"/>
  <c r="A2" i="7" l="1"/>
  <c r="AC20" i="5" s="1"/>
  <c r="G10" i="7"/>
  <c r="F10" i="7"/>
  <c r="E10" i="7"/>
  <c r="D10" i="7"/>
  <c r="C10" i="7"/>
  <c r="B10" i="7"/>
  <c r="A10" i="7"/>
  <c r="F7" i="7"/>
  <c r="E7" i="7"/>
  <c r="D7" i="7"/>
  <c r="C7" i="7"/>
  <c r="B7" i="7"/>
  <c r="A7" i="7"/>
  <c r="D1" i="7"/>
  <c r="V4" i="5" l="1"/>
  <c r="AB4" i="5"/>
  <c r="N5" i="2" s="1"/>
  <c r="AH4" i="5"/>
  <c r="P4" i="5"/>
  <c r="J4" i="5"/>
  <c r="D4" i="5"/>
  <c r="D3" i="5"/>
  <c r="J3" i="5"/>
  <c r="AH1" i="5"/>
  <c r="AB1" i="5"/>
  <c r="J2" i="5"/>
  <c r="P2" i="5"/>
  <c r="V2" i="5"/>
  <c r="AB2" i="5"/>
  <c r="V3" i="5" l="1"/>
  <c r="AH3" i="5"/>
  <c r="AB3" i="5"/>
  <c r="P3" i="5"/>
  <c r="Y23" i="11"/>
  <c r="Y24" i="11"/>
  <c r="Y25" i="11"/>
  <c r="Y26" i="11"/>
  <c r="Y27" i="11"/>
  <c r="Y28" i="11"/>
  <c r="Y29" i="11"/>
  <c r="U3" i="11"/>
  <c r="U11" i="5"/>
  <c r="U12" i="5"/>
  <c r="U10" i="5"/>
  <c r="O2" i="10" s="1"/>
  <c r="BN62" i="5"/>
  <c r="BN48" i="5"/>
  <c r="BN34" i="5"/>
  <c r="BN19" i="5"/>
  <c r="BM62" i="5" l="1"/>
  <c r="AZ2" i="10"/>
  <c r="CP4" i="2"/>
  <c r="AN2" i="10"/>
  <c r="BM34" i="5"/>
  <c r="AB2" i="10"/>
  <c r="BM48" i="5"/>
  <c r="BR4" i="2"/>
  <c r="BM19" i="5"/>
  <c r="AR4" i="2"/>
  <c r="DN4" i="2"/>
  <c r="B23" i="11" l="1"/>
  <c r="EJ5" i="2"/>
  <c r="DY5" i="2"/>
  <c r="DS5" i="2"/>
  <c r="D1" i="5"/>
  <c r="BR62" i="5" s="1"/>
  <c r="BT62" i="5" s="1"/>
  <c r="A32" i="5" l="1"/>
  <c r="A31" i="5"/>
  <c r="A37" i="5"/>
  <c r="A28" i="5"/>
  <c r="A30" i="5"/>
  <c r="A29" i="5"/>
  <c r="A36" i="5"/>
  <c r="A35" i="5"/>
  <c r="A27" i="5"/>
  <c r="A34" i="5"/>
  <c r="A33" i="5"/>
  <c r="D2" i="5"/>
  <c r="AH7" i="5" s="1"/>
  <c r="BR58" i="5"/>
  <c r="BR50" i="5"/>
  <c r="BR42" i="5"/>
  <c r="BR34" i="5"/>
  <c r="BR26" i="5"/>
  <c r="BR18" i="5"/>
  <c r="BR10" i="5"/>
  <c r="BR57" i="5"/>
  <c r="BR49" i="5"/>
  <c r="BR41" i="5"/>
  <c r="BR33" i="5"/>
  <c r="BR25" i="5"/>
  <c r="BR17" i="5"/>
  <c r="BR9" i="5"/>
  <c r="BR54" i="5"/>
  <c r="BR38" i="5"/>
  <c r="BR22" i="5"/>
  <c r="BR45" i="5"/>
  <c r="BR29" i="5"/>
  <c r="BI5" i="2" s="1"/>
  <c r="BR13" i="5"/>
  <c r="BR60" i="5"/>
  <c r="BR52" i="5"/>
  <c r="BR36" i="5"/>
  <c r="BU5" i="2" s="1"/>
  <c r="BR28" i="5"/>
  <c r="BR20" i="5"/>
  <c r="BR59" i="5"/>
  <c r="BR43" i="5"/>
  <c r="BR19" i="5"/>
  <c r="BR56" i="5"/>
  <c r="BR48" i="5"/>
  <c r="BR40" i="5"/>
  <c r="BR32" i="5"/>
  <c r="BR24" i="5"/>
  <c r="BR16" i="5"/>
  <c r="BR8" i="5"/>
  <c r="BR55" i="5"/>
  <c r="BR47" i="5"/>
  <c r="BR39" i="5"/>
  <c r="BR31" i="5"/>
  <c r="BR23" i="5"/>
  <c r="BR15" i="5"/>
  <c r="BR7" i="5"/>
  <c r="BR46" i="5"/>
  <c r="BR30" i="5"/>
  <c r="BR14" i="5"/>
  <c r="AI5" i="2" s="1"/>
  <c r="BR6" i="5"/>
  <c r="BR61" i="5"/>
  <c r="BR53" i="5"/>
  <c r="BR37" i="5"/>
  <c r="BR21" i="5"/>
  <c r="AU5" i="2" s="1"/>
  <c r="BR44" i="5"/>
  <c r="BR12" i="5"/>
  <c r="BR51" i="5"/>
  <c r="BR35" i="5"/>
  <c r="BR27" i="5"/>
  <c r="BR11" i="5"/>
  <c r="J7" i="5"/>
  <c r="AB5" i="5"/>
  <c r="P5" i="5"/>
  <c r="V5" i="5"/>
  <c r="AH11" i="5"/>
  <c r="I6" i="11"/>
  <c r="Z14" i="11" s="1"/>
  <c r="Y14" i="11" s="1"/>
  <c r="O6" i="11"/>
  <c r="Z15" i="11" s="1"/>
  <c r="Y15" i="11" s="1"/>
  <c r="D6" i="11"/>
  <c r="Z13" i="11" s="1"/>
  <c r="Y13" i="11" s="1"/>
  <c r="D2" i="11"/>
  <c r="D5" i="11"/>
  <c r="Z10" i="11" s="1"/>
  <c r="Y10" i="11" s="1"/>
  <c r="O3" i="11"/>
  <c r="Z6" i="11" s="1"/>
  <c r="Y6" i="11" s="1"/>
  <c r="D4" i="11"/>
  <c r="Z7" i="11" s="1"/>
  <c r="Y7" i="11" s="1"/>
  <c r="V1" i="5"/>
  <c r="I3" i="11" s="1"/>
  <c r="Z5" i="11" s="1"/>
  <c r="Y5" i="11" s="1"/>
  <c r="P1" i="5"/>
  <c r="J1" i="5"/>
  <c r="O2" i="11" s="1"/>
  <c r="I5" i="11"/>
  <c r="Z11" i="11" s="1"/>
  <c r="Y11" i="11" s="1"/>
  <c r="Z3" i="11" l="1"/>
  <c r="M39" i="11"/>
  <c r="U29" i="5"/>
  <c r="V29" i="5" s="1"/>
  <c r="U19" i="5"/>
  <c r="V19" i="5" s="1"/>
  <c r="U28" i="5"/>
  <c r="V28" i="5" s="1"/>
  <c r="EU5" i="2" s="1"/>
  <c r="D3" i="11"/>
  <c r="Z4" i="11" s="1"/>
  <c r="Y4" i="11" s="1"/>
  <c r="C5" i="2"/>
  <c r="U20" i="5"/>
  <c r="U23" i="5"/>
  <c r="V23" i="5" s="1"/>
  <c r="U25" i="5"/>
  <c r="U21" i="5"/>
  <c r="V21" i="5" s="1"/>
  <c r="U22" i="5"/>
  <c r="V22" i="5" s="1"/>
  <c r="U24" i="5"/>
  <c r="U26" i="5"/>
  <c r="U27" i="5"/>
  <c r="BT34" i="5"/>
  <c r="BS34" i="5"/>
  <c r="BS5" i="2"/>
  <c r="BT33" i="5"/>
  <c r="BQ5" i="2"/>
  <c r="BS33" i="5"/>
  <c r="AG5" i="2"/>
  <c r="BS12" i="5"/>
  <c r="BT12" i="5"/>
  <c r="CW5" i="2"/>
  <c r="BT52" i="5"/>
  <c r="BS52" i="5"/>
  <c r="BC5" i="2"/>
  <c r="BS25" i="5"/>
  <c r="BT25" i="5"/>
  <c r="CU5" i="2"/>
  <c r="BS51" i="5"/>
  <c r="BT51" i="5"/>
  <c r="BG5" i="2"/>
  <c r="BT27" i="5"/>
  <c r="BS27" i="5"/>
  <c r="AA5" i="2"/>
  <c r="BS9" i="5"/>
  <c r="BT9" i="5"/>
  <c r="CK5" i="2"/>
  <c r="BS45" i="5"/>
  <c r="BT45" i="5"/>
  <c r="AE5" i="2"/>
  <c r="BT11" i="5"/>
  <c r="BS11" i="5"/>
  <c r="BA5" i="2"/>
  <c r="BS24" i="5"/>
  <c r="BT24" i="5"/>
  <c r="DI5" i="2"/>
  <c r="BT59" i="5"/>
  <c r="BS59" i="5"/>
  <c r="CO5" i="2"/>
  <c r="BT47" i="5"/>
  <c r="BS47" i="5"/>
  <c r="DK5" i="2"/>
  <c r="BT60" i="5"/>
  <c r="BS60" i="5"/>
  <c r="DG5" i="2"/>
  <c r="BS58" i="5"/>
  <c r="BT58" i="5"/>
  <c r="AC5" i="2"/>
  <c r="BS10" i="5"/>
  <c r="BT10" i="5"/>
  <c r="DA5" i="2"/>
  <c r="BS54" i="5"/>
  <c r="BT54" i="5"/>
  <c r="BW5" i="2"/>
  <c r="BT37" i="5"/>
  <c r="BS37" i="5"/>
  <c r="CS5" i="2"/>
  <c r="BT50" i="5"/>
  <c r="BS50" i="5"/>
  <c r="AM5" i="2"/>
  <c r="BT16" i="5"/>
  <c r="BS16" i="5"/>
  <c r="CG5" i="2"/>
  <c r="BT43" i="5"/>
  <c r="BS43" i="5"/>
  <c r="CA5" i="2"/>
  <c r="BS39" i="5"/>
  <c r="BT39" i="5"/>
  <c r="BM5" i="2"/>
  <c r="BS31" i="5"/>
  <c r="BT31" i="5"/>
  <c r="AY5" i="2"/>
  <c r="BT23" i="5"/>
  <c r="BS23" i="5"/>
  <c r="AK5" i="2"/>
  <c r="BS15" i="5"/>
  <c r="BT15" i="5"/>
  <c r="W5" i="2"/>
  <c r="BS7" i="5"/>
  <c r="BT7" i="5"/>
  <c r="U5" i="2"/>
  <c r="BS6" i="5"/>
  <c r="BT6" i="5"/>
  <c r="DE5" i="2"/>
  <c r="BT57" i="5"/>
  <c r="BS57" i="5"/>
  <c r="CM5" i="2"/>
  <c r="BS46" i="5"/>
  <c r="BT46" i="5"/>
  <c r="Y5" i="2"/>
  <c r="BT8" i="5"/>
  <c r="BS8" i="5"/>
  <c r="BS19" i="5"/>
  <c r="AS5" i="2"/>
  <c r="BT19" i="5"/>
  <c r="BY5" i="2"/>
  <c r="BS38" i="5"/>
  <c r="BT38" i="5"/>
  <c r="BE5" i="2"/>
  <c r="BS26" i="5"/>
  <c r="BT26" i="5"/>
  <c r="BS62" i="5"/>
  <c r="DO5" i="2"/>
  <c r="CE5" i="2"/>
  <c r="BT41" i="5"/>
  <c r="BS41" i="5"/>
  <c r="BK5" i="2"/>
  <c r="BT30" i="5"/>
  <c r="BS30" i="5"/>
  <c r="AW5" i="2"/>
  <c r="BS22" i="5"/>
  <c r="BT22" i="5"/>
  <c r="CQ5" i="2"/>
  <c r="BT48" i="5"/>
  <c r="BS48" i="5"/>
  <c r="AQ5" i="2"/>
  <c r="BT18" i="5"/>
  <c r="BS18" i="5"/>
  <c r="BT61" i="5"/>
  <c r="BS61" i="5"/>
  <c r="DM5" i="2"/>
  <c r="CC5" i="2"/>
  <c r="BT40" i="5"/>
  <c r="BS40" i="5"/>
  <c r="CI5" i="2"/>
  <c r="BS44" i="5"/>
  <c r="BT44" i="5"/>
  <c r="AO5" i="2"/>
  <c r="BS17" i="5"/>
  <c r="BT17" i="5"/>
  <c r="CY5" i="2"/>
  <c r="BT53" i="5"/>
  <c r="BS53" i="5"/>
  <c r="BO5" i="2"/>
  <c r="BT32" i="5"/>
  <c r="BS32" i="5"/>
  <c r="DC5" i="2"/>
  <c r="BS55" i="5"/>
  <c r="BT55" i="5"/>
  <c r="O5" i="11"/>
  <c r="Z12" i="11" s="1"/>
  <c r="Y12" i="11" s="1"/>
  <c r="AE26" i="11"/>
  <c r="V20" i="5" l="1"/>
  <c r="V25" i="5"/>
  <c r="ER5" i="2" s="1"/>
  <c r="V27" i="5"/>
  <c r="ET5" i="2" s="1"/>
  <c r="V26" i="5"/>
  <c r="ES5" i="2" s="1"/>
  <c r="V24" i="5"/>
  <c r="EO5" i="2"/>
  <c r="EV5" i="2"/>
  <c r="I4" i="11"/>
  <c r="Z8" i="11" s="1"/>
  <c r="Y8" i="11" s="1"/>
  <c r="BT56" i="5"/>
  <c r="BT42" i="5"/>
  <c r="BS56" i="5"/>
  <c r="DR5" i="2"/>
  <c r="DQ5" i="2"/>
  <c r="DP5" i="2"/>
  <c r="EQ5" i="2" l="1"/>
  <c r="EP5" i="2"/>
  <c r="J31" i="11"/>
  <c r="E27" i="11"/>
  <c r="V35" i="11"/>
  <c r="V33" i="11"/>
  <c r="V37" i="11"/>
  <c r="EL5" i="2" l="1"/>
  <c r="B36" i="11"/>
  <c r="EM5" i="2"/>
  <c r="EK5" i="2"/>
  <c r="EN5" i="2" l="1"/>
  <c r="G34" i="11"/>
  <c r="B35" i="11"/>
  <c r="G35" i="11"/>
  <c r="N27" i="11" l="1"/>
  <c r="K27" i="11"/>
  <c r="B34" i="11"/>
  <c r="K28" i="11"/>
  <c r="D7" i="11" l="1"/>
  <c r="Z16" i="11" s="1"/>
  <c r="Y16" i="11" s="1"/>
  <c r="I7" i="11"/>
  <c r="Z17" i="11" s="1"/>
  <c r="Y17" i="11" s="1"/>
  <c r="G8" i="11"/>
  <c r="Z19" i="11" s="1"/>
  <c r="Y19" i="11" s="1"/>
  <c r="BK12" i="5"/>
  <c r="BK18" i="5"/>
  <c r="BK25" i="5"/>
  <c r="BK31" i="5"/>
  <c r="BK37" i="5"/>
  <c r="L9" i="11" l="1"/>
  <c r="Z21" i="11" s="1"/>
  <c r="Y21" i="11" s="1"/>
  <c r="B8" i="11"/>
  <c r="Z20" i="11" s="1"/>
  <c r="Y20" i="11" s="1"/>
  <c r="EI5" i="2"/>
  <c r="EH5" i="2"/>
  <c r="EG5" i="2"/>
  <c r="AC3" i="5"/>
  <c r="AC4" i="5"/>
  <c r="D9" i="11"/>
  <c r="Z22" i="11" s="1"/>
  <c r="Y22" i="11" s="1"/>
  <c r="BK7" i="5" l="1"/>
  <c r="BK6" i="5"/>
  <c r="BK13" i="5"/>
  <c r="BT14" i="5" l="1"/>
  <c r="BT13" i="5" s="1"/>
  <c r="BT21" i="5"/>
  <c r="BT20" i="5" s="1"/>
  <c r="BT49" i="5"/>
  <c r="BT36" i="5"/>
  <c r="BT35" i="5" s="1"/>
  <c r="BT29" i="5"/>
  <c r="BT28" i="5" s="1"/>
  <c r="BK8" i="5"/>
  <c r="BK22" i="5"/>
  <c r="BK23" i="5"/>
  <c r="BK24" i="5"/>
  <c r="L8" i="11"/>
  <c r="Z18" i="11" s="1"/>
  <c r="Y18" i="11" s="1"/>
  <c r="BK40" i="5"/>
  <c r="BS42" i="5"/>
  <c r="BK43" i="5"/>
  <c r="BK46" i="5"/>
  <c r="BK38" i="5"/>
  <c r="BK9" i="5"/>
  <c r="BK10" i="5"/>
  <c r="BK11" i="5"/>
  <c r="BK48" i="5"/>
  <c r="BK49" i="5"/>
  <c r="BS49" i="5"/>
  <c r="BK50" i="5"/>
  <c r="BK51" i="5"/>
  <c r="BK52" i="5"/>
  <c r="BK39" i="5"/>
  <c r="BK42" i="5"/>
  <c r="BK45" i="5"/>
  <c r="BK14" i="5"/>
  <c r="BK15" i="5"/>
  <c r="BK16" i="5"/>
  <c r="BK17" i="5"/>
  <c r="BK19" i="5"/>
  <c r="BK20" i="5"/>
  <c r="BK21" i="5"/>
  <c r="BK32" i="5"/>
  <c r="BK41" i="5"/>
  <c r="BK44" i="5"/>
  <c r="BK47" i="5"/>
  <c r="BK33" i="5"/>
  <c r="BK34" i="5"/>
  <c r="BK35" i="5"/>
  <c r="BS36" i="5"/>
  <c r="BS35" i="5" s="1"/>
  <c r="BK36" i="5"/>
  <c r="BK26" i="5"/>
  <c r="BK27" i="5"/>
  <c r="BK28" i="5"/>
  <c r="BS29" i="5"/>
  <c r="BS28" i="5" s="1"/>
  <c r="BK29" i="5"/>
  <c r="BK30" i="5"/>
  <c r="BS14" i="5"/>
  <c r="BS13" i="5" s="1"/>
  <c r="BS21" i="5"/>
  <c r="BS20" i="5" s="1"/>
  <c r="A5" i="2"/>
  <c r="E40" i="11"/>
  <c r="E46" i="11" s="1"/>
  <c r="B1" i="11"/>
  <c r="M5" i="2"/>
  <c r="B5" i="2"/>
  <c r="BS5" i="5" l="1"/>
  <c r="BT5" i="5"/>
  <c r="EF5" i="2"/>
  <c r="V18" i="5"/>
  <c r="B33" i="11" s="1"/>
  <c r="F5" i="2"/>
  <c r="Q5" i="2"/>
  <c r="D5" i="2"/>
  <c r="P5" i="2"/>
  <c r="W16" i="11"/>
  <c r="W18" i="11"/>
  <c r="W19" i="11"/>
  <c r="W24" i="11"/>
  <c r="W14" i="11"/>
  <c r="W17" i="11"/>
  <c r="W15" i="11"/>
  <c r="W20" i="11"/>
  <c r="W13" i="11"/>
  <c r="W12" i="11"/>
  <c r="W23" i="11"/>
  <c r="O5" i="2"/>
  <c r="L45" i="11"/>
  <c r="G9" i="5" l="1"/>
  <c r="G28" i="5"/>
  <c r="H28" i="5" s="1"/>
  <c r="J28" i="5" s="1"/>
  <c r="J5" i="2"/>
  <c r="O4" i="11"/>
  <c r="Z9" i="11" s="1"/>
  <c r="Y9" i="11" s="1"/>
  <c r="I5" i="2"/>
  <c r="A22" i="5"/>
  <c r="B22" i="5" s="1"/>
  <c r="A21" i="5"/>
  <c r="B21" i="5" s="1"/>
  <c r="R5" i="2"/>
  <c r="E5" i="2"/>
  <c r="G5" i="2" l="1"/>
  <c r="L5" i="2"/>
  <c r="H5" i="2"/>
  <c r="K5" i="2"/>
  <c r="B40" i="11"/>
  <c r="B46" i="11" s="1"/>
  <c r="Y3" i="11"/>
  <c r="AA15" i="11" s="1"/>
  <c r="W3" i="11"/>
  <c r="H39" i="11"/>
  <c r="H45" i="11" s="1"/>
  <c r="AA11" i="11" l="1"/>
  <c r="AE11" i="11" s="1"/>
  <c r="AA13" i="11"/>
  <c r="AE13" i="11" s="1"/>
  <c r="AA18" i="11"/>
  <c r="AA20" i="11"/>
  <c r="AA10" i="11"/>
  <c r="AE10" i="11" s="1"/>
  <c r="AA7" i="11"/>
  <c r="AA16" i="11"/>
  <c r="AA21" i="11"/>
  <c r="AA8" i="11"/>
  <c r="AE8" i="11" s="1"/>
  <c r="AA12" i="11"/>
  <c r="AE12" i="11" s="1"/>
  <c r="AA14" i="11"/>
  <c r="AE14" i="11" s="1"/>
  <c r="AA17" i="11"/>
  <c r="AA19" i="11"/>
  <c r="AA9" i="11"/>
  <c r="AE9" i="11" s="1"/>
  <c r="AA4" i="11"/>
  <c r="AE4" i="11" s="1"/>
  <c r="G26" i="5"/>
  <c r="H26" i="5" s="1"/>
  <c r="J26" i="5" s="1"/>
  <c r="S26" i="5" s="1"/>
  <c r="I26" i="5" s="1"/>
  <c r="G12" i="5"/>
  <c r="H12" i="5" s="1"/>
  <c r="K12" i="5" s="1"/>
  <c r="G25" i="5"/>
  <c r="H25" i="5" s="1"/>
  <c r="J25" i="5" s="1"/>
  <c r="S25" i="5" s="1"/>
  <c r="I25" i="5" s="1"/>
  <c r="G33" i="5"/>
  <c r="H33" i="5" s="1"/>
  <c r="K33" i="5" s="1"/>
  <c r="G27" i="5"/>
  <c r="H27" i="5" s="1"/>
  <c r="K27" i="5" s="1"/>
  <c r="G20" i="5"/>
  <c r="H20" i="5" s="1"/>
  <c r="G18" i="5"/>
  <c r="H18" i="5" s="1"/>
  <c r="G31" i="5"/>
  <c r="H31" i="5" s="1"/>
  <c r="J31" i="5" s="1"/>
  <c r="S31" i="5" s="1"/>
  <c r="I31" i="5" s="1"/>
  <c r="G30" i="5"/>
  <c r="H30" i="5" s="1"/>
  <c r="G29" i="5"/>
  <c r="H29" i="5" s="1"/>
  <c r="K29" i="5" s="1"/>
  <c r="G21" i="5"/>
  <c r="H21" i="5" s="1"/>
  <c r="G17" i="5"/>
  <c r="H17" i="5" s="1"/>
  <c r="K17" i="5" s="1"/>
  <c r="G32" i="5"/>
  <c r="H32" i="5" s="1"/>
  <c r="G24" i="5"/>
  <c r="H24" i="5" s="1"/>
  <c r="G19" i="5"/>
  <c r="H19" i="5" s="1"/>
  <c r="G11" i="5"/>
  <c r="H11" i="5" s="1"/>
  <c r="G13" i="5"/>
  <c r="H13" i="5" s="1"/>
  <c r="K13" i="5" s="1"/>
  <c r="G22" i="5"/>
  <c r="H22" i="5" s="1"/>
  <c r="G15" i="5"/>
  <c r="H15" i="5" s="1"/>
  <c r="J15" i="5" s="1"/>
  <c r="S15" i="5" s="1"/>
  <c r="I15" i="5" s="1"/>
  <c r="G34" i="5"/>
  <c r="H34" i="5" s="1"/>
  <c r="G16" i="5"/>
  <c r="H16" i="5" s="1"/>
  <c r="G23" i="5"/>
  <c r="H23" i="5" s="1"/>
  <c r="J23" i="5" s="1"/>
  <c r="S23" i="5" s="1"/>
  <c r="I23" i="5" s="1"/>
  <c r="G14" i="5"/>
  <c r="H14" i="5" s="1"/>
  <c r="J14" i="5" s="1"/>
  <c r="S14" i="5" s="1"/>
  <c r="I14" i="5" s="1"/>
  <c r="G10" i="5"/>
  <c r="H10" i="5" s="1"/>
  <c r="K9" i="5"/>
  <c r="F14" i="5" l="1"/>
  <c r="E14" i="5"/>
  <c r="D14" i="5" s="1"/>
  <c r="F26" i="5"/>
  <c r="F15" i="5"/>
  <c r="E15" i="5"/>
  <c r="D15" i="5" s="1"/>
  <c r="F25" i="5"/>
  <c r="E25" i="5"/>
  <c r="D25" i="5" s="1"/>
  <c r="F23" i="5"/>
  <c r="E23" i="5"/>
  <c r="D23" i="5" s="1"/>
  <c r="J19" i="5"/>
  <c r="S19" i="5" s="1"/>
  <c r="I19" i="5" s="1"/>
  <c r="K19" i="5"/>
  <c r="J32" i="5"/>
  <c r="S32" i="5" s="1"/>
  <c r="I32" i="5" s="1"/>
  <c r="K32" i="5"/>
  <c r="J27" i="5"/>
  <c r="S27" i="5" s="1"/>
  <c r="I27" i="5" s="1"/>
  <c r="S28" i="5"/>
  <c r="I28" i="5" s="1"/>
  <c r="K28" i="5"/>
  <c r="J22" i="5"/>
  <c r="S22" i="5" s="1"/>
  <c r="I22" i="5" s="1"/>
  <c r="K22" i="5"/>
  <c r="J33" i="5"/>
  <c r="S33" i="5" s="1"/>
  <c r="I33" i="5" s="1"/>
  <c r="K23" i="5"/>
  <c r="J11" i="5"/>
  <c r="S11" i="5" s="1"/>
  <c r="I11" i="5" s="1"/>
  <c r="K11" i="5"/>
  <c r="J30" i="5"/>
  <c r="S30" i="5" s="1"/>
  <c r="I30" i="5" s="1"/>
  <c r="K30" i="5"/>
  <c r="J12" i="5"/>
  <c r="S12" i="5" s="1"/>
  <c r="I12" i="5" s="1"/>
  <c r="K14" i="5"/>
  <c r="K15" i="5"/>
  <c r="K25" i="5"/>
  <c r="K26" i="5"/>
  <c r="J21" i="5"/>
  <c r="S21" i="5" s="1"/>
  <c r="I21" i="5" s="1"/>
  <c r="K21" i="5"/>
  <c r="K24" i="5"/>
  <c r="J24" i="5"/>
  <c r="S24" i="5" s="1"/>
  <c r="I24" i="5" s="1"/>
  <c r="J20" i="5"/>
  <c r="S20" i="5" s="1"/>
  <c r="I20" i="5" s="1"/>
  <c r="K20" i="5"/>
  <c r="K16" i="5"/>
  <c r="J16" i="5"/>
  <c r="S16" i="5" s="1"/>
  <c r="I16" i="5" s="1"/>
  <c r="J13" i="5"/>
  <c r="S13" i="5" s="1"/>
  <c r="I13" i="5" s="1"/>
  <c r="K31" i="5"/>
  <c r="E31" i="5"/>
  <c r="D31" i="5" s="1"/>
  <c r="F31" i="5"/>
  <c r="K18" i="5"/>
  <c r="J18" i="5"/>
  <c r="S18" i="5" s="1"/>
  <c r="I18" i="5" s="1"/>
  <c r="K34" i="5"/>
  <c r="J34" i="5"/>
  <c r="S34" i="5" s="1"/>
  <c r="I34" i="5" s="1"/>
  <c r="J29" i="5"/>
  <c r="S29" i="5" s="1"/>
  <c r="I29" i="5" s="1"/>
  <c r="J17" i="5"/>
  <c r="S17" i="5" s="1"/>
  <c r="I17" i="5" s="1"/>
  <c r="H9" i="5"/>
  <c r="E26" i="5"/>
  <c r="D26" i="5" s="1"/>
  <c r="K10" i="5"/>
  <c r="J10" i="5"/>
  <c r="F29" i="5" l="1"/>
  <c r="F34" i="5"/>
  <c r="F13" i="5"/>
  <c r="E13" i="5"/>
  <c r="D13" i="5" s="1"/>
  <c r="F21" i="5"/>
  <c r="E21" i="5"/>
  <c r="D21" i="5" s="1"/>
  <c r="F27" i="5"/>
  <c r="F30" i="5"/>
  <c r="E30" i="5"/>
  <c r="D30" i="5" s="1"/>
  <c r="F16" i="5"/>
  <c r="E16" i="5"/>
  <c r="D16" i="5" s="1"/>
  <c r="E28" i="5"/>
  <c r="D28" i="5" s="1"/>
  <c r="E11" i="5"/>
  <c r="D11" i="5" s="1"/>
  <c r="F32" i="5"/>
  <c r="F33" i="5"/>
  <c r="E33" i="5"/>
  <c r="D33" i="5" s="1"/>
  <c r="F18" i="5"/>
  <c r="E18" i="5"/>
  <c r="D18" i="5" s="1"/>
  <c r="F20" i="5"/>
  <c r="E20" i="5"/>
  <c r="D20" i="5" s="1"/>
  <c r="F19" i="5"/>
  <c r="E19" i="5"/>
  <c r="D19" i="5" s="1"/>
  <c r="F17" i="5"/>
  <c r="E17" i="5"/>
  <c r="D17" i="5" s="1"/>
  <c r="F24" i="5"/>
  <c r="E24" i="5"/>
  <c r="D24" i="5" s="1"/>
  <c r="F12" i="5"/>
  <c r="F22" i="5"/>
  <c r="E22" i="5"/>
  <c r="D22" i="5" s="1"/>
  <c r="BQ10" i="5"/>
  <c r="S10" i="5"/>
  <c r="I10" i="5" s="1"/>
  <c r="F37" i="5"/>
  <c r="G37" i="5"/>
  <c r="E32" i="5"/>
  <c r="D32" i="5" s="1"/>
  <c r="F28" i="5"/>
  <c r="BQ9" i="5"/>
  <c r="BQ8" i="5"/>
  <c r="E12" i="5"/>
  <c r="D12" i="5" s="1"/>
  <c r="E27" i="5"/>
  <c r="D27" i="5" s="1"/>
  <c r="BQ30" i="5"/>
  <c r="F11" i="5"/>
  <c r="BQ47" i="5"/>
  <c r="BQ54" i="5"/>
  <c r="BQ14" i="5"/>
  <c r="BQ23" i="5"/>
  <c r="BQ40" i="5"/>
  <c r="BQ12" i="5"/>
  <c r="BQ51" i="5"/>
  <c r="BQ29" i="5"/>
  <c r="BQ22" i="5"/>
  <c r="BQ20" i="5"/>
  <c r="BQ32" i="5"/>
  <c r="BQ45" i="5"/>
  <c r="BQ24" i="5"/>
  <c r="BQ27" i="5"/>
  <c r="BQ16" i="5"/>
  <c r="BQ13" i="5"/>
  <c r="BQ34" i="5"/>
  <c r="BQ39" i="5"/>
  <c r="BQ50" i="5"/>
  <c r="BQ41" i="5"/>
  <c r="BQ48" i="5"/>
  <c r="BQ36" i="5"/>
  <c r="E29" i="5"/>
  <c r="D29" i="5" s="1"/>
  <c r="BQ15" i="5"/>
  <c r="BQ52" i="5"/>
  <c r="BQ17" i="5"/>
  <c r="BQ18" i="5"/>
  <c r="BQ53" i="5"/>
  <c r="BQ19" i="5"/>
  <c r="BQ35" i="5"/>
  <c r="BQ33" i="5"/>
  <c r="BQ42" i="5"/>
  <c r="E34" i="5"/>
  <c r="D34" i="5" s="1"/>
  <c r="BQ21" i="5"/>
  <c r="BQ28" i="5"/>
  <c r="BQ46" i="5"/>
  <c r="BQ44" i="5"/>
  <c r="BQ38" i="5"/>
  <c r="BQ26" i="5"/>
  <c r="BQ6" i="5" l="1"/>
  <c r="BQ11" i="5"/>
  <c r="J35" i="5"/>
  <c r="BG9" i="5"/>
  <c r="BQ7" i="5"/>
  <c r="F10" i="5"/>
  <c r="AB19" i="5"/>
  <c r="AH10" i="5" s="1"/>
  <c r="E10" i="5" l="1"/>
  <c r="D10" i="5" s="1"/>
  <c r="C10" i="5" s="1"/>
  <c r="DT5" i="2" l="1"/>
  <c r="DU5" i="2"/>
  <c r="E29" i="11"/>
  <c r="C11" i="5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l="1"/>
  <c r="C30" i="5" s="1"/>
  <c r="C31" i="5" s="1"/>
  <c r="C32" i="5" s="1"/>
  <c r="C33" i="5" s="1"/>
  <c r="C34" i="5" s="1"/>
  <c r="AE23" i="5"/>
  <c r="E28" i="11"/>
  <c r="AE24" i="5"/>
  <c r="AE25" i="5" l="1"/>
  <c r="AE19" i="11" l="1"/>
  <c r="AA5" i="11" l="1"/>
  <c r="AE5" i="11" s="1"/>
  <c r="AA3" i="11"/>
  <c r="AE15" i="11"/>
  <c r="AE7" i="11"/>
  <c r="AA24" i="11"/>
  <c r="AE24" i="11" s="1"/>
  <c r="AE20" i="11"/>
  <c r="AA25" i="11"/>
  <c r="AE25" i="11" s="1"/>
  <c r="AA23" i="11"/>
  <c r="AE23" i="11" s="1"/>
  <c r="AE16" i="11"/>
  <c r="AE17" i="11"/>
  <c r="AA6" i="11"/>
  <c r="AE6" i="11" s="1"/>
  <c r="AE18" i="11"/>
  <c r="AE3" i="11" l="1"/>
  <c r="AJ1" i="11"/>
  <c r="B10" i="11" s="1"/>
  <c r="AD1" i="11" l="1"/>
  <c r="AN1" i="5"/>
  <c r="BG4" i="5" l="1"/>
  <c r="BF7" i="5"/>
  <c r="BG7" i="5"/>
  <c r="BF6" i="5"/>
  <c r="I2" i="11"/>
  <c r="BF4" i="5"/>
  <c r="BG6" i="5"/>
  <c r="S5" i="2"/>
  <c r="BF2" i="5"/>
  <c r="BG3" i="5"/>
  <c r="BG5" i="5"/>
  <c r="BF3" i="5"/>
  <c r="BG2" i="5"/>
  <c r="BF5" i="5"/>
  <c r="BG1" i="5"/>
  <c r="BF1" i="5"/>
  <c r="S9" i="5"/>
  <c r="F9" i="5" s="1"/>
  <c r="E30" i="11"/>
  <c r="K35" i="5" l="1"/>
  <c r="S35" i="5" s="1"/>
  <c r="G35" i="5"/>
  <c r="H35" i="5" s="1"/>
  <c r="DV5" i="2"/>
  <c r="AH17" i="5" l="1"/>
  <c r="K26" i="11" s="1"/>
  <c r="AH18" i="5"/>
  <c r="Q26" i="11" s="1"/>
  <c r="T35" i="5"/>
  <c r="F35" i="5" s="1"/>
  <c r="I35" i="5" l="1"/>
  <c r="EC5" i="2"/>
  <c r="AH16" i="5"/>
  <c r="AH19" i="5" s="1"/>
  <c r="ED5" i="2"/>
  <c r="V17" i="11"/>
  <c r="V13" i="11"/>
  <c r="V23" i="11"/>
  <c r="V16" i="11"/>
  <c r="V19" i="11"/>
  <c r="V21" i="11"/>
  <c r="V24" i="11"/>
  <c r="V27" i="11"/>
  <c r="V25" i="11"/>
  <c r="V20" i="11"/>
  <c r="V26" i="11"/>
  <c r="V30" i="11"/>
  <c r="V15" i="11"/>
  <c r="V22" i="11"/>
  <c r="V31" i="11"/>
  <c r="V28" i="11"/>
  <c r="V14" i="11"/>
  <c r="V18" i="11"/>
  <c r="V29" i="11"/>
  <c r="V12" i="11"/>
  <c r="B13" i="11" s="1"/>
  <c r="F26" i="11" l="1"/>
  <c r="EB5" i="2"/>
  <c r="EE5" i="2" s="1"/>
  <c r="E35" i="5"/>
  <c r="D35" i="5" s="1"/>
  <c r="C35" i="5" s="1"/>
  <c r="AH8" i="5"/>
  <c r="E31" i="11" s="1"/>
  <c r="C13" i="11"/>
  <c r="B14" i="11"/>
  <c r="AH12" i="5" l="1"/>
  <c r="DW5" i="2"/>
  <c r="D13" i="11"/>
  <c r="B15" i="11"/>
  <c r="C14" i="11"/>
  <c r="D14" i="11" s="1"/>
  <c r="DX5" i="2" l="1"/>
  <c r="AE26" i="5"/>
  <c r="AH14" i="5" s="1"/>
  <c r="E32" i="11"/>
  <c r="I14" i="11"/>
  <c r="H14" i="11"/>
  <c r="C15" i="11"/>
  <c r="B16" i="11"/>
  <c r="I13" i="11"/>
  <c r="H13" i="11"/>
  <c r="AH15" i="5" l="1"/>
  <c r="EA5" i="2" s="1"/>
  <c r="DZ5" i="2"/>
  <c r="F39" i="11"/>
  <c r="B17" i="11"/>
  <c r="C16" i="11"/>
  <c r="D15" i="11"/>
  <c r="F45" i="11" l="1"/>
  <c r="H15" i="11"/>
  <c r="I15" i="11"/>
  <c r="D16" i="11"/>
  <c r="C17" i="11"/>
  <c r="B18" i="11"/>
  <c r="C18" i="11" l="1"/>
  <c r="B19" i="11"/>
  <c r="D17" i="11"/>
  <c r="H16" i="11"/>
  <c r="I16" i="11"/>
  <c r="B20" i="11" l="1"/>
  <c r="C19" i="11"/>
  <c r="D18" i="11"/>
  <c r="I17" i="11"/>
  <c r="H17" i="11"/>
  <c r="B21" i="11" l="1"/>
  <c r="C20" i="11"/>
  <c r="D19" i="11"/>
  <c r="H18" i="11"/>
  <c r="I18" i="11"/>
  <c r="D20" i="11" l="1"/>
  <c r="I19" i="11"/>
  <c r="H19" i="11"/>
  <c r="B22" i="11"/>
  <c r="C21" i="11"/>
  <c r="H20" i="11" l="1"/>
  <c r="I20" i="11"/>
  <c r="D21" i="11"/>
  <c r="C22" i="11"/>
  <c r="J13" i="11"/>
  <c r="D22" i="11" l="1"/>
  <c r="J14" i="11"/>
  <c r="K13" i="11"/>
  <c r="L13" i="11" s="1"/>
  <c r="H21" i="11"/>
  <c r="I21" i="11"/>
  <c r="P13" i="11" l="1"/>
  <c r="Q13" i="11"/>
  <c r="K14" i="11"/>
  <c r="J15" i="11"/>
  <c r="I22" i="11"/>
  <c r="H22" i="11"/>
  <c r="K15" i="11" l="1"/>
  <c r="J16" i="11"/>
  <c r="L14" i="11"/>
  <c r="K16" i="11" l="1"/>
  <c r="J17" i="11"/>
  <c r="L15" i="11"/>
  <c r="P14" i="11"/>
  <c r="Q14" i="11"/>
  <c r="Q15" i="11" l="1"/>
  <c r="P15" i="11"/>
  <c r="J18" i="11"/>
  <c r="K17" i="11"/>
  <c r="L17" i="11" s="1"/>
  <c r="L16" i="11"/>
  <c r="Q17" i="11" l="1"/>
  <c r="P17" i="11"/>
  <c r="J19" i="11"/>
  <c r="K18" i="11"/>
  <c r="L18" i="11" s="1"/>
  <c r="Q16" i="11"/>
  <c r="P16" i="11"/>
  <c r="K19" i="11" l="1"/>
  <c r="J20" i="11"/>
  <c r="P18" i="11"/>
  <c r="Q18" i="11"/>
  <c r="K20" i="11" l="1"/>
  <c r="L20" i="11" s="1"/>
  <c r="J21" i="11"/>
  <c r="L19" i="11"/>
  <c r="P19" i="11" l="1"/>
  <c r="Q19" i="11"/>
  <c r="K21" i="11"/>
  <c r="L21" i="11" s="1"/>
  <c r="J22" i="11"/>
  <c r="K22" i="11" s="1"/>
  <c r="Q20" i="11"/>
  <c r="P20" i="11"/>
  <c r="P21" i="11" l="1"/>
  <c r="Q21" i="11"/>
  <c r="L22" i="11"/>
  <c r="BX5" i="2"/>
  <c r="AX5" i="2"/>
  <c r="BN5" i="2"/>
  <c r="CP5" i="2"/>
  <c r="BJ5" i="2"/>
  <c r="AV5" i="2"/>
  <c r="AB5" i="2"/>
  <c r="CL5" i="2"/>
  <c r="AZ5" i="2"/>
  <c r="AL5" i="2"/>
  <c r="BB5" i="2"/>
  <c r="Z5" i="2"/>
  <c r="BF5" i="2"/>
  <c r="BH5" i="2"/>
  <c r="AP5" i="2"/>
  <c r="CV5" i="2"/>
  <c r="DH5" i="2"/>
  <c r="CX5" i="2"/>
  <c r="AD5" i="2"/>
  <c r="AT5" i="2"/>
  <c r="BD5" i="2"/>
  <c r="X5" i="2"/>
  <c r="BL5" i="2"/>
  <c r="DB5" i="2"/>
  <c r="CR5" i="2"/>
  <c r="BV5" i="2"/>
  <c r="AH5" i="2"/>
  <c r="V5" i="2"/>
  <c r="BZ5" i="2"/>
  <c r="CT5" i="2"/>
  <c r="DL5" i="2"/>
  <c r="DD5" i="2"/>
  <c r="CZ5" i="2"/>
  <c r="DN5" i="2"/>
  <c r="DJ5" i="2"/>
  <c r="CD5" i="2"/>
  <c r="CF5" i="2"/>
  <c r="CN5" i="2"/>
  <c r="BR5" i="2"/>
  <c r="BP5" i="2"/>
  <c r="AR5" i="2"/>
  <c r="T5" i="2"/>
  <c r="CH5" i="2"/>
  <c r="DF5" i="2"/>
  <c r="CJ5" i="2"/>
  <c r="AF5" i="2"/>
  <c r="CB5" i="2"/>
  <c r="BT5" i="2"/>
  <c r="AN5" i="2"/>
  <c r="AJ5" i="2"/>
  <c r="P22" i="11" l="1"/>
  <c r="Q22" i="11"/>
</calcChain>
</file>

<file path=xl/sharedStrings.xml><?xml version="1.0" encoding="utf-8"?>
<sst xmlns="http://schemas.openxmlformats.org/spreadsheetml/2006/main" count="43711" uniqueCount="4710">
  <si>
    <t xml:space="preserve">تعليمات التسجيل </t>
  </si>
  <si>
    <t>اتبع الخطوات التالية:</t>
  </si>
  <si>
    <t>تملأ صفحة إدخال البيانات بالمعلومات المطلوبة وبشكل دقيق وصحيح</t>
  </si>
  <si>
    <t>الانتقال إلى صفحة اختيار المقررات</t>
  </si>
  <si>
    <t>يكون اختيار المقررات المراد التسجيل عليها على الشكل التالي:</t>
  </si>
  <si>
    <t>عند اختيار المقرر تضع بجانب اسم المقرر بالعمود الأزرق رقم /1/</t>
  </si>
  <si>
    <t xml:space="preserve">بعد الإنتهاء من عملية اختيار المقررات انتقل إلى صفحة </t>
  </si>
  <si>
    <t>الاستمارة واطبع منها أربع نسخ</t>
  </si>
  <si>
    <t>التوجه إلى المصرف العقاري لدفع الرسوم</t>
  </si>
  <si>
    <t>أدخل الرقم الإمتحاني</t>
  </si>
  <si>
    <t>يجب أن تقوم بملئ الحقول بالمعلومات المطلوبة بشكل صحيح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</si>
  <si>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</si>
  <si>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</si>
  <si>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</si>
  <si>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</si>
  <si>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علمي</t>
  </si>
  <si>
    <t>العربية السورية</t>
  </si>
  <si>
    <t>01</t>
  </si>
  <si>
    <t>دمشق</t>
  </si>
  <si>
    <t>الفلسطينية السورية</t>
  </si>
  <si>
    <t>الرقم الوطني</t>
  </si>
  <si>
    <t>رقم جواز السفر لغير السوريين</t>
  </si>
  <si>
    <t>مكان ورقم القيد</t>
  </si>
  <si>
    <t>رقم الهاتف</t>
  </si>
  <si>
    <t>رقم الموبايل</t>
  </si>
  <si>
    <t>العنوان الدائم</t>
  </si>
  <si>
    <t>02</t>
  </si>
  <si>
    <t>حلب</t>
  </si>
  <si>
    <t>الفلسطينية</t>
  </si>
  <si>
    <t>03</t>
  </si>
  <si>
    <t>ريف دمشق</t>
  </si>
  <si>
    <t>الأردنية</t>
  </si>
  <si>
    <t>نوع الشهادة الثانوية</t>
  </si>
  <si>
    <t>سنة الشهادة</t>
  </si>
  <si>
    <t>محافظ الشهادة</t>
  </si>
  <si>
    <t>شعبة التجنيد</t>
  </si>
  <si>
    <t>04</t>
  </si>
  <si>
    <t>حمص</t>
  </si>
  <si>
    <t>اللبنانية</t>
  </si>
  <si>
    <t>05</t>
  </si>
  <si>
    <t>حماة</t>
  </si>
  <si>
    <t>التونسية</t>
  </si>
  <si>
    <t>تاريخ الميلاد</t>
  </si>
  <si>
    <t>مكان الميلاد</t>
  </si>
  <si>
    <t>الجنسية</t>
  </si>
  <si>
    <t>الجنس</t>
  </si>
  <si>
    <t>06</t>
  </si>
  <si>
    <t>اللاذقية</t>
  </si>
  <si>
    <t>الجزائرية</t>
  </si>
  <si>
    <t>07</t>
  </si>
  <si>
    <t>إدلب</t>
  </si>
  <si>
    <t>السودانية</t>
  </si>
  <si>
    <t>الاب</t>
  </si>
  <si>
    <t>الأم</t>
  </si>
  <si>
    <t>08</t>
  </si>
  <si>
    <t>الحسكة</t>
  </si>
  <si>
    <t>الصومالية</t>
  </si>
  <si>
    <t>09</t>
  </si>
  <si>
    <t>دير الزور</t>
  </si>
  <si>
    <t>العراقية</t>
  </si>
  <si>
    <t>10</t>
  </si>
  <si>
    <t>طرطوس</t>
  </si>
  <si>
    <t>المصرية</t>
  </si>
  <si>
    <t>11</t>
  </si>
  <si>
    <t>الرقة</t>
  </si>
  <si>
    <t>المغربية</t>
  </si>
  <si>
    <t>12</t>
  </si>
  <si>
    <t>درعا</t>
  </si>
  <si>
    <t>اليمنية</t>
  </si>
  <si>
    <t>13</t>
  </si>
  <si>
    <t>السويداء</t>
  </si>
  <si>
    <t>الإيرانية</t>
  </si>
  <si>
    <t>14</t>
  </si>
  <si>
    <t>القنيطرة</t>
  </si>
  <si>
    <t>الأفغانية</t>
  </si>
  <si>
    <t>الباكستانية</t>
  </si>
  <si>
    <t>ذكر</t>
  </si>
  <si>
    <t>أنثى</t>
  </si>
  <si>
    <t>رقم الطالب</t>
  </si>
  <si>
    <t>الاسم والكنية:</t>
  </si>
  <si>
    <t>اسم الاب:</t>
  </si>
  <si>
    <t>اسم الام:</t>
  </si>
  <si>
    <t>نقابة معلمين</t>
  </si>
  <si>
    <t>لا</t>
  </si>
  <si>
    <t>الإنكليزية</t>
  </si>
  <si>
    <t>السنة</t>
  </si>
  <si>
    <t>place of birth</t>
  </si>
  <si>
    <t>Mother Name</t>
  </si>
  <si>
    <t>Father Name</t>
  </si>
  <si>
    <t>Full Name</t>
  </si>
  <si>
    <t>ذوي إحتياجات الخاصة</t>
  </si>
  <si>
    <t>نعم</t>
  </si>
  <si>
    <t>الفرنسية</t>
  </si>
  <si>
    <t>محافظة الهوية</t>
  </si>
  <si>
    <t>عناصر الجيش وقوى الأمن الداخلي</t>
  </si>
  <si>
    <t>نوع الشهادة</t>
  </si>
  <si>
    <t>عام الثانوية :</t>
  </si>
  <si>
    <t>محافظتها</t>
  </si>
  <si>
    <t>الموبايل</t>
  </si>
  <si>
    <t>الهاتف</t>
  </si>
  <si>
    <t>ذوي الشهداء وجرحى الجيش العربي السوري</t>
  </si>
  <si>
    <t>نوع الحسم</t>
  </si>
  <si>
    <t>رقم الإيقاف</t>
  </si>
  <si>
    <t>تاريخه</t>
  </si>
  <si>
    <t>تدوير الرسوم</t>
  </si>
  <si>
    <t>وثيقة وفاة</t>
  </si>
  <si>
    <t>مقررات السنة الأولى (فصل أول)</t>
  </si>
  <si>
    <t>سجين</t>
  </si>
  <si>
    <t>الأولى</t>
  </si>
  <si>
    <t>الأول</t>
  </si>
  <si>
    <t>رسم الشهادة</t>
  </si>
  <si>
    <t>بطل الجمهورية</t>
  </si>
  <si>
    <t>رمز المقرر</t>
  </si>
  <si>
    <t>المقررات التي يحق للطالب تسجيلها</t>
  </si>
  <si>
    <t>إختر اللغة في المقررات الأجنبية</t>
  </si>
  <si>
    <t>رسم المقررات</t>
  </si>
  <si>
    <t>العاملين في وزارة التعليم العالي والمؤسسات والجامعات التابعة لها وأبنائهم</t>
  </si>
  <si>
    <t>رسم التسجيل</t>
  </si>
  <si>
    <t>رسم فصول الانقطاع</t>
  </si>
  <si>
    <t>الرسوم المدورة</t>
  </si>
  <si>
    <t>إجمالي الرسوم المطالب بسدادها</t>
  </si>
  <si>
    <t>مقررات السنة الأولى (فصل ثاني)</t>
  </si>
  <si>
    <t>تقسيط</t>
  </si>
  <si>
    <t>الثاني</t>
  </si>
  <si>
    <t>القسط الأول</t>
  </si>
  <si>
    <t>القسط الثاني</t>
  </si>
  <si>
    <t>عدد المقررات المسجلة لأول مرة</t>
  </si>
  <si>
    <t>عدد المقررات المسجلة للمرة الثانية</t>
  </si>
  <si>
    <t>عدد المقررات المسجلة لأكثر من مرتين</t>
  </si>
  <si>
    <t>مقررات السنة الثانية (فصل أول)</t>
  </si>
  <si>
    <t>عدد المقررات المسجلة</t>
  </si>
  <si>
    <t>الثانية</t>
  </si>
  <si>
    <t>مقررات السنة الثانية (فصل ثاني)</t>
  </si>
  <si>
    <t>ج</t>
  </si>
  <si>
    <t xml:space="preserve">المالية العامة </t>
  </si>
  <si>
    <t>ر1</t>
  </si>
  <si>
    <t>ر2</t>
  </si>
  <si>
    <t>مقررات السنة الثالثة (فصل أول)</t>
  </si>
  <si>
    <t>الثالثة</t>
  </si>
  <si>
    <t>مقررات السنة الثالثة (فصل ثاني)</t>
  </si>
  <si>
    <t>الفصل الأول 2018-2019</t>
  </si>
  <si>
    <t>مقررات السنة الرابعة (فصل ثاني)</t>
  </si>
  <si>
    <t>الفصل الثاني 2018-2019</t>
  </si>
  <si>
    <t>الفصل الأول 2019-2020</t>
  </si>
  <si>
    <t>الفصل الأول 2020-2021</t>
  </si>
  <si>
    <t>الفصل الثاني 2020-2021</t>
  </si>
  <si>
    <t>الفصل الأول 2021-2022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</si>
  <si>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</si>
  <si>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</si>
  <si>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</si>
  <si>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</si>
  <si>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</si>
  <si>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</si>
  <si>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</si>
  <si>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</si>
  <si>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</si>
  <si>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</si>
  <si>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</si>
  <si>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</si>
  <si>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</si>
  <si>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</si>
  <si>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 xml:space="preserve"> المقررات التي سجلها الطالب</t>
  </si>
  <si>
    <t>رقم تدوير رسوم</t>
  </si>
  <si>
    <t>طابع هلال احمر
25  ل .س</t>
  </si>
  <si>
    <t xml:space="preserve">طابع مالي
 30  ل.س   </t>
  </si>
  <si>
    <t>طابع بحث علمي
25ل.س</t>
  </si>
  <si>
    <t>رسم الانقطاع</t>
  </si>
  <si>
    <t>المبلغ المستحق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</si>
  <si>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</si>
  <si>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</si>
  <si>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</si>
  <si>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</si>
  <si>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</si>
  <si>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</si>
  <si>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</si>
  <si>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الثانية</t>
  </si>
  <si>
    <t>مقررات السنة الثالثة</t>
  </si>
  <si>
    <t>مقررات السنة الرابعة</t>
  </si>
  <si>
    <t>تدوير رسوم</t>
  </si>
  <si>
    <t>الرسوم</t>
  </si>
  <si>
    <t>الإحصائية</t>
  </si>
  <si>
    <t>البيانات باللغة الإنكليزية</t>
  </si>
  <si>
    <t>فصول الإنقطاع</t>
  </si>
  <si>
    <t>الفصل الأول</t>
  </si>
  <si>
    <t>الفصل الثاني</t>
  </si>
  <si>
    <t>الاسم والنسبة</t>
  </si>
  <si>
    <t>الأب</t>
  </si>
  <si>
    <t>الام</t>
  </si>
  <si>
    <t>عام الميلاد</t>
  </si>
  <si>
    <t>نوع الثانوية</t>
  </si>
  <si>
    <t>عام الثانوية</t>
  </si>
  <si>
    <t>رقمه</t>
  </si>
  <si>
    <t>المبلغ المدور</t>
  </si>
  <si>
    <t>رسم فصل الانقطاع</t>
  </si>
  <si>
    <t>رسم تسجيل سنوي</t>
  </si>
  <si>
    <t>تقيسط</t>
  </si>
  <si>
    <t>عدد المواد الجديدة</t>
  </si>
  <si>
    <t>عدد المواد الراسبة للمرة الأولى</t>
  </si>
  <si>
    <t>عدد المواد الراسبة للمرة الثانية</t>
  </si>
  <si>
    <t>عدد الإجمالي للمواد</t>
  </si>
  <si>
    <t>لغة الطالب</t>
  </si>
  <si>
    <t>الرابعة</t>
  </si>
  <si>
    <t>A</t>
  </si>
  <si>
    <t>الرابعة حديث</t>
  </si>
  <si>
    <t>فصل أول 2018-2019</t>
  </si>
  <si>
    <t>فصل ثاني 2018-2019</t>
  </si>
  <si>
    <t>فصل أول 2019-2020</t>
  </si>
  <si>
    <t>فصل أول 2020-2021</t>
  </si>
  <si>
    <t>فصل ثاني 2020-2021</t>
  </si>
  <si>
    <t>فصل أول 2021-2022</t>
  </si>
  <si>
    <t>الاستنفاذ</t>
  </si>
  <si>
    <t>خالد</t>
  </si>
  <si>
    <t>سميره</t>
  </si>
  <si>
    <t xml:space="preserve">دمشق </t>
  </si>
  <si>
    <t>احمد</t>
  </si>
  <si>
    <t>باسمه</t>
  </si>
  <si>
    <t>حنان</t>
  </si>
  <si>
    <t>مخيم اليرموك</t>
  </si>
  <si>
    <t>نذير</t>
  </si>
  <si>
    <t>مياده</t>
  </si>
  <si>
    <t>طلال</t>
  </si>
  <si>
    <t>يوسف</t>
  </si>
  <si>
    <t>وفاء</t>
  </si>
  <si>
    <t>راجح</t>
  </si>
  <si>
    <t>هناء</t>
  </si>
  <si>
    <t>زهير</t>
  </si>
  <si>
    <t>سميه</t>
  </si>
  <si>
    <t>النبك</t>
  </si>
  <si>
    <t>حيان</t>
  </si>
  <si>
    <t>محمد</t>
  </si>
  <si>
    <t>فاديا</t>
  </si>
  <si>
    <t>سلمان</t>
  </si>
  <si>
    <t>فاطمه</t>
  </si>
  <si>
    <t>فؤاد</t>
  </si>
  <si>
    <t>سمر</t>
  </si>
  <si>
    <t>حسام الدين</t>
  </si>
  <si>
    <t>هلا</t>
  </si>
  <si>
    <t>فاتن</t>
  </si>
  <si>
    <t>عبد الوهاب</t>
  </si>
  <si>
    <t>روضه</t>
  </si>
  <si>
    <t>ابتسام</t>
  </si>
  <si>
    <t>سحر</t>
  </si>
  <si>
    <t>داعل</t>
  </si>
  <si>
    <t>حامد</t>
  </si>
  <si>
    <t>تغريد</t>
  </si>
  <si>
    <t>دوما</t>
  </si>
  <si>
    <t>علي</t>
  </si>
  <si>
    <t>انيسه</t>
  </si>
  <si>
    <t>موفق</t>
  </si>
  <si>
    <t>طرابلس</t>
  </si>
  <si>
    <t>احمد راتب</t>
  </si>
  <si>
    <t>سماح</t>
  </si>
  <si>
    <t>محمود</t>
  </si>
  <si>
    <t>باسم</t>
  </si>
  <si>
    <t>بسام</t>
  </si>
  <si>
    <t>احسان</t>
  </si>
  <si>
    <t>احمد عيسى</t>
  </si>
  <si>
    <t>بهيج</t>
  </si>
  <si>
    <t>سهيله</t>
  </si>
  <si>
    <t>منيره</t>
  </si>
  <si>
    <t>السحل</t>
  </si>
  <si>
    <t>مفيد</t>
  </si>
  <si>
    <t>ماهر</t>
  </si>
  <si>
    <t>نبيل</t>
  </si>
  <si>
    <t>صحنايا</t>
  </si>
  <si>
    <t>محمد نبيل</t>
  </si>
  <si>
    <t>جمال</t>
  </si>
  <si>
    <t>هيام</t>
  </si>
  <si>
    <t>جديدة عرطوز</t>
  </si>
  <si>
    <t>عائشه</t>
  </si>
  <si>
    <t>ناديا</t>
  </si>
  <si>
    <t>طالب</t>
  </si>
  <si>
    <t>مها</t>
  </si>
  <si>
    <t>غسان</t>
  </si>
  <si>
    <t>محمد سامي</t>
  </si>
  <si>
    <t>فريحه</t>
  </si>
  <si>
    <t>زياد</t>
  </si>
  <si>
    <t>ايمان</t>
  </si>
  <si>
    <t>منى</t>
  </si>
  <si>
    <t>محمد هيثم</t>
  </si>
  <si>
    <t>عبد الحكيم</t>
  </si>
  <si>
    <t>عدنان</t>
  </si>
  <si>
    <t>فريال</t>
  </si>
  <si>
    <t>مريم</t>
  </si>
  <si>
    <t>التل</t>
  </si>
  <si>
    <t>سيف الدين</t>
  </si>
  <si>
    <t>عواطف</t>
  </si>
  <si>
    <t>عبد القادر</t>
  </si>
  <si>
    <t>مديحه</t>
  </si>
  <si>
    <t>شكري</t>
  </si>
  <si>
    <t>موسى</t>
  </si>
  <si>
    <t>عباس</t>
  </si>
  <si>
    <t>شاديه</t>
  </si>
  <si>
    <t>عماد</t>
  </si>
  <si>
    <t>محمدنبيل</t>
  </si>
  <si>
    <t>نوال</t>
  </si>
  <si>
    <t>ناصر الدين</t>
  </si>
  <si>
    <t>عمر</t>
  </si>
  <si>
    <t>زهريه</t>
  </si>
  <si>
    <t>صديقة</t>
  </si>
  <si>
    <t>صباح</t>
  </si>
  <si>
    <t>فوزي</t>
  </si>
  <si>
    <t>فريده</t>
  </si>
  <si>
    <t>محمد ايمن</t>
  </si>
  <si>
    <t>رويده</t>
  </si>
  <si>
    <t>جودت</t>
  </si>
  <si>
    <t>احلام</t>
  </si>
  <si>
    <t>غازي</t>
  </si>
  <si>
    <t>هاله</t>
  </si>
  <si>
    <t>قصي</t>
  </si>
  <si>
    <t>سماهر</t>
  </si>
  <si>
    <t>فريزه</t>
  </si>
  <si>
    <t>ندى</t>
  </si>
  <si>
    <t>معتز</t>
  </si>
  <si>
    <t>سعاد</t>
  </si>
  <si>
    <t>نسيبه</t>
  </si>
  <si>
    <t>محمد ماجد</t>
  </si>
  <si>
    <t>رنا</t>
  </si>
  <si>
    <t>جمانه</t>
  </si>
  <si>
    <t>فتحي</t>
  </si>
  <si>
    <t>عائده</t>
  </si>
  <si>
    <t>محمد ياسر</t>
  </si>
  <si>
    <t>هدى</t>
  </si>
  <si>
    <t>رجاء</t>
  </si>
  <si>
    <t>فهد</t>
  </si>
  <si>
    <t>صفاء</t>
  </si>
  <si>
    <t>حسين</t>
  </si>
  <si>
    <t xml:space="preserve">ريف دمشق </t>
  </si>
  <si>
    <t>سالم</t>
  </si>
  <si>
    <t>رضوان</t>
  </si>
  <si>
    <t>ليلى</t>
  </si>
  <si>
    <t>هيثم</t>
  </si>
  <si>
    <t>خديجه</t>
  </si>
  <si>
    <t>عسال الورد</t>
  </si>
  <si>
    <t>حسن</t>
  </si>
  <si>
    <t>جيرود</t>
  </si>
  <si>
    <t>صفوان</t>
  </si>
  <si>
    <t>وليد</t>
  </si>
  <si>
    <t>ميسون</t>
  </si>
  <si>
    <t>عوض</t>
  </si>
  <si>
    <t>ناريمان</t>
  </si>
  <si>
    <t>ابراهيم</t>
  </si>
  <si>
    <t>اسعد</t>
  </si>
  <si>
    <t>زكي</t>
  </si>
  <si>
    <t>فلك</t>
  </si>
  <si>
    <t>جهاد</t>
  </si>
  <si>
    <t>مانيا</t>
  </si>
  <si>
    <t>رياض</t>
  </si>
  <si>
    <t>شهيره</t>
  </si>
  <si>
    <t>شهبا</t>
  </si>
  <si>
    <t>أحمد</t>
  </si>
  <si>
    <t>توفيق</t>
  </si>
  <si>
    <t>نضال</t>
  </si>
  <si>
    <t>نعيم</t>
  </si>
  <si>
    <t>اعتدال</t>
  </si>
  <si>
    <t>جبله</t>
  </si>
  <si>
    <t>غاده</t>
  </si>
  <si>
    <t>فواز</t>
  </si>
  <si>
    <t>عبد الله</t>
  </si>
  <si>
    <t>لينا</t>
  </si>
  <si>
    <t>سعيد</t>
  </si>
  <si>
    <t>حرستا</t>
  </si>
  <si>
    <t>سمير</t>
  </si>
  <si>
    <t>محمد جمال</t>
  </si>
  <si>
    <t>عبد اللطيف</t>
  </si>
  <si>
    <t>منور</t>
  </si>
  <si>
    <t>فايز</t>
  </si>
  <si>
    <t>امل</t>
  </si>
  <si>
    <t>عائشة</t>
  </si>
  <si>
    <t>شهناز</t>
  </si>
  <si>
    <t>قدسيا</t>
  </si>
  <si>
    <t>كمال</t>
  </si>
  <si>
    <t>ياسمين</t>
  </si>
  <si>
    <t>رشا</t>
  </si>
  <si>
    <t>نجاح</t>
  </si>
  <si>
    <t>عليا</t>
  </si>
  <si>
    <t>رأس المعره</t>
  </si>
  <si>
    <t>سبينه</t>
  </si>
  <si>
    <t>فريز</t>
  </si>
  <si>
    <t>مصطفى</t>
  </si>
  <si>
    <t>اميره</t>
  </si>
  <si>
    <t>بشار</t>
  </si>
  <si>
    <t>فراس</t>
  </si>
  <si>
    <t>عبير</t>
  </si>
  <si>
    <t>نبيله</t>
  </si>
  <si>
    <t>جده</t>
  </si>
  <si>
    <t>عيسى</t>
  </si>
  <si>
    <t>صبحه</t>
  </si>
  <si>
    <t>منير</t>
  </si>
  <si>
    <t>أمل</t>
  </si>
  <si>
    <t>غالب</t>
  </si>
  <si>
    <t>محمد بسام</t>
  </si>
  <si>
    <t>فاتنه</t>
  </si>
  <si>
    <t>حافظ</t>
  </si>
  <si>
    <t>سميا</t>
  </si>
  <si>
    <t>معضمية</t>
  </si>
  <si>
    <t>ياسين</t>
  </si>
  <si>
    <t>سليم</t>
  </si>
  <si>
    <t>أنور</t>
  </si>
  <si>
    <t>اليرموك</t>
  </si>
  <si>
    <t>نور</t>
  </si>
  <si>
    <t xml:space="preserve">عمر </t>
  </si>
  <si>
    <t>غصون</t>
  </si>
  <si>
    <t>عربين</t>
  </si>
  <si>
    <t>يسره</t>
  </si>
  <si>
    <t>محمد بشار</t>
  </si>
  <si>
    <t>ناديه</t>
  </si>
  <si>
    <t>دلال</t>
  </si>
  <si>
    <t>معضميه</t>
  </si>
  <si>
    <t>سناء</t>
  </si>
  <si>
    <t>عبد الكريم</t>
  </si>
  <si>
    <t>امينه</t>
  </si>
  <si>
    <t>حسنه</t>
  </si>
  <si>
    <t>خان دنون</t>
  </si>
  <si>
    <t>محمد عدنان</t>
  </si>
  <si>
    <t>رويدا</t>
  </si>
  <si>
    <t>محمد ماهر</t>
  </si>
  <si>
    <t>ثناء</t>
  </si>
  <si>
    <t>داريا</t>
  </si>
  <si>
    <t>ناصر</t>
  </si>
  <si>
    <t>اشرفية صحنايا</t>
  </si>
  <si>
    <t>محمد سمير</t>
  </si>
  <si>
    <t>زينب</t>
  </si>
  <si>
    <t>عفاف</t>
  </si>
  <si>
    <t>عبدالعزيز</t>
  </si>
  <si>
    <t>شام</t>
  </si>
  <si>
    <t>نجود</t>
  </si>
  <si>
    <t>رسميه</t>
  </si>
  <si>
    <t>قلعة جندل</t>
  </si>
  <si>
    <t>شمسيه</t>
  </si>
  <si>
    <t>جرمانا</t>
  </si>
  <si>
    <t>القطيفة</t>
  </si>
  <si>
    <t>نهله</t>
  </si>
  <si>
    <t>عرطوز</t>
  </si>
  <si>
    <t>نقولا</t>
  </si>
  <si>
    <t>بديعه</t>
  </si>
  <si>
    <t>ممدوح</t>
  </si>
  <si>
    <t>منال</t>
  </si>
  <si>
    <t>علياء</t>
  </si>
  <si>
    <t>امنه</t>
  </si>
  <si>
    <t>ياسر</t>
  </si>
  <si>
    <t>عصام</t>
  </si>
  <si>
    <t>السيدة زينب</t>
  </si>
  <si>
    <t>احمد الحلاق</t>
  </si>
  <si>
    <t>رامز</t>
  </si>
  <si>
    <t>وجيها</t>
  </si>
  <si>
    <t>ميساء</t>
  </si>
  <si>
    <t>فاطمة</t>
  </si>
  <si>
    <t>عبد الحميد</t>
  </si>
  <si>
    <t>الهام</t>
  </si>
  <si>
    <t>كوثر</t>
  </si>
  <si>
    <t>البوكمال</t>
  </si>
  <si>
    <t>سوسن</t>
  </si>
  <si>
    <t>اكرم</t>
  </si>
  <si>
    <t>صالحه</t>
  </si>
  <si>
    <t>جورج</t>
  </si>
  <si>
    <t>اسامه</t>
  </si>
  <si>
    <t>محمد عماد</t>
  </si>
  <si>
    <t>حسناء</t>
  </si>
  <si>
    <t>زكريا</t>
  </si>
  <si>
    <t>سرغايا</t>
  </si>
  <si>
    <t xml:space="preserve">يوسف </t>
  </si>
  <si>
    <t>غازيه</t>
  </si>
  <si>
    <t>مزيد</t>
  </si>
  <si>
    <t>قطنا</t>
  </si>
  <si>
    <t>هويدا</t>
  </si>
  <si>
    <t>محمد خيري</t>
  </si>
  <si>
    <t>نفيسه</t>
  </si>
  <si>
    <t>عبد المجيد</t>
  </si>
  <si>
    <t>هنادي</t>
  </si>
  <si>
    <t>ناهد</t>
  </si>
  <si>
    <t>شاكر</t>
  </si>
  <si>
    <t>بثينه</t>
  </si>
  <si>
    <t>حفيظة</t>
  </si>
  <si>
    <t>مزة</t>
  </si>
  <si>
    <t>بلقيس</t>
  </si>
  <si>
    <t>رنده</t>
  </si>
  <si>
    <t>انور</t>
  </si>
  <si>
    <t>امتثال</t>
  </si>
  <si>
    <t xml:space="preserve">محمد زياد </t>
  </si>
  <si>
    <t>نصره</t>
  </si>
  <si>
    <t>نوى</t>
  </si>
  <si>
    <t>فوزيه</t>
  </si>
  <si>
    <t>حسام</t>
  </si>
  <si>
    <t>أميرة</t>
  </si>
  <si>
    <t>ريا</t>
  </si>
  <si>
    <t>محمد سالم</t>
  </si>
  <si>
    <t>هيفاء</t>
  </si>
  <si>
    <t>ثائر</t>
  </si>
  <si>
    <t>سلوى</t>
  </si>
  <si>
    <t>لميس</t>
  </si>
  <si>
    <t>محمد خير</t>
  </si>
  <si>
    <t>ميرفت</t>
  </si>
  <si>
    <t>ماجده</t>
  </si>
  <si>
    <t>يبرود</t>
  </si>
  <si>
    <t>وداد</t>
  </si>
  <si>
    <t>أميره</t>
  </si>
  <si>
    <t>عادل</t>
  </si>
  <si>
    <t>هدا</t>
  </si>
  <si>
    <t>محمد فهد</t>
  </si>
  <si>
    <t>نهلا</t>
  </si>
  <si>
    <t>عمار</t>
  </si>
  <si>
    <t>ملك</t>
  </si>
  <si>
    <t>خوله</t>
  </si>
  <si>
    <t>محمد كمال</t>
  </si>
  <si>
    <t>عبد الهادي</t>
  </si>
  <si>
    <t>زهره</t>
  </si>
  <si>
    <t>الرقه</t>
  </si>
  <si>
    <t>الحجر الاسود</t>
  </si>
  <si>
    <t>مأمون</t>
  </si>
  <si>
    <t>نزهه</t>
  </si>
  <si>
    <t>مشفى دوما</t>
  </si>
  <si>
    <t>محمد سليم</t>
  </si>
  <si>
    <t>ليندا</t>
  </si>
  <si>
    <t>سامر</t>
  </si>
  <si>
    <t>حمده</t>
  </si>
  <si>
    <t>صدد</t>
  </si>
  <si>
    <t>نزار</t>
  </si>
  <si>
    <t>دياب</t>
  </si>
  <si>
    <t>لمياء</t>
  </si>
  <si>
    <t>امين</t>
  </si>
  <si>
    <t>صقر</t>
  </si>
  <si>
    <t>مروان</t>
  </si>
  <si>
    <t>سهام</t>
  </si>
  <si>
    <t>كامل</t>
  </si>
  <si>
    <t>نور الدين</t>
  </si>
  <si>
    <t>نهى</t>
  </si>
  <si>
    <t>محمد غسان</t>
  </si>
  <si>
    <t>ريم</t>
  </si>
  <si>
    <t>مهند</t>
  </si>
  <si>
    <t>نسرين</t>
  </si>
  <si>
    <t>نديم</t>
  </si>
  <si>
    <t>عبدالله</t>
  </si>
  <si>
    <t>اميرة</t>
  </si>
  <si>
    <t>صبحيه</t>
  </si>
  <si>
    <t>قاسم</t>
  </si>
  <si>
    <t>نازك</t>
  </si>
  <si>
    <t>احمد الحسن</t>
  </si>
  <si>
    <t>حليمه</t>
  </si>
  <si>
    <t>هند</t>
  </si>
  <si>
    <t xml:space="preserve">ببيلا </t>
  </si>
  <si>
    <t>حسان</t>
  </si>
  <si>
    <t>مصياف</t>
  </si>
  <si>
    <t>خلود</t>
  </si>
  <si>
    <t>سهيل</t>
  </si>
  <si>
    <t>خضر</t>
  </si>
  <si>
    <t>الضمير</t>
  </si>
  <si>
    <t>وديع</t>
  </si>
  <si>
    <t>يحيى</t>
  </si>
  <si>
    <t>يرموك</t>
  </si>
  <si>
    <t>هشام</t>
  </si>
  <si>
    <t>ناهده</t>
  </si>
  <si>
    <t>رباح</t>
  </si>
  <si>
    <t>ديبة</t>
  </si>
  <si>
    <t>باسل</t>
  </si>
  <si>
    <t>محمد موفق</t>
  </si>
  <si>
    <t>حفير فوقا</t>
  </si>
  <si>
    <t>نجوى</t>
  </si>
  <si>
    <t>حياه</t>
  </si>
  <si>
    <t>قارة</t>
  </si>
  <si>
    <t>حضر</t>
  </si>
  <si>
    <t>حوريه</t>
  </si>
  <si>
    <t>بشرى</t>
  </si>
  <si>
    <t>فارس</t>
  </si>
  <si>
    <t>بشيره</t>
  </si>
  <si>
    <t>زاكيه</t>
  </si>
  <si>
    <t>بدوي</t>
  </si>
  <si>
    <t>منين</t>
  </si>
  <si>
    <t>فريد</t>
  </si>
  <si>
    <t>عبد الناصر</t>
  </si>
  <si>
    <t>انصاف</t>
  </si>
  <si>
    <t>زملكا</t>
  </si>
  <si>
    <t>سليمان</t>
  </si>
  <si>
    <t>وجدان</t>
  </si>
  <si>
    <t>مدين</t>
  </si>
  <si>
    <t>مشفى درعا</t>
  </si>
  <si>
    <t>جلال</t>
  </si>
  <si>
    <t>اسما</t>
  </si>
  <si>
    <t>نهيله</t>
  </si>
  <si>
    <t>تهاني</t>
  </si>
  <si>
    <t>فدوى</t>
  </si>
  <si>
    <t>سامي</t>
  </si>
  <si>
    <t>كسوه</t>
  </si>
  <si>
    <t>مالك</t>
  </si>
  <si>
    <t>محمد زياد</t>
  </si>
  <si>
    <t>محمد الصمادي</t>
  </si>
  <si>
    <t>رافت</t>
  </si>
  <si>
    <t>جميله</t>
  </si>
  <si>
    <t>زبداني</t>
  </si>
  <si>
    <t>محمد حاتم</t>
  </si>
  <si>
    <t>زهور</t>
  </si>
  <si>
    <t>اديب</t>
  </si>
  <si>
    <t>فضه</t>
  </si>
  <si>
    <t>قبر الست</t>
  </si>
  <si>
    <t>شذى</t>
  </si>
  <si>
    <t>فيصل</t>
  </si>
  <si>
    <t>راميا</t>
  </si>
  <si>
    <t>فطوم</t>
  </si>
  <si>
    <t>معين</t>
  </si>
  <si>
    <t>جباب</t>
  </si>
  <si>
    <t>أيمن</t>
  </si>
  <si>
    <t>نعيمه</t>
  </si>
  <si>
    <t>كفر بطنا</t>
  </si>
  <si>
    <t>تيسير</t>
  </si>
  <si>
    <t>محمد معتز</t>
  </si>
  <si>
    <t>آمنة</t>
  </si>
  <si>
    <t>فادية</t>
  </si>
  <si>
    <t>اماني</t>
  </si>
  <si>
    <t>علي الاحمد</t>
  </si>
  <si>
    <t>رغده</t>
  </si>
  <si>
    <t xml:space="preserve">مخيم اليرموك </t>
  </si>
  <si>
    <t>ايمن</t>
  </si>
  <si>
    <t>فرزات</t>
  </si>
  <si>
    <t>اخلاص</t>
  </si>
  <si>
    <t>نهاد</t>
  </si>
  <si>
    <t>ريما</t>
  </si>
  <si>
    <t>نايف</t>
  </si>
  <si>
    <t>عماد الدين</t>
  </si>
  <si>
    <t>روعه</t>
  </si>
  <si>
    <t>فاديه</t>
  </si>
  <si>
    <t>ناجيه</t>
  </si>
  <si>
    <t>غفران</t>
  </si>
  <si>
    <t>القريا</t>
  </si>
  <si>
    <t>محمد سعيد</t>
  </si>
  <si>
    <t>رابعه</t>
  </si>
  <si>
    <t>صلاح</t>
  </si>
  <si>
    <t>محمد راتب</t>
  </si>
  <si>
    <t>عبد العزيز</t>
  </si>
  <si>
    <t>ببيلا</t>
  </si>
  <si>
    <t>محمد امير</t>
  </si>
  <si>
    <t>حسيب</t>
  </si>
  <si>
    <t>محي الدين</t>
  </si>
  <si>
    <t>نجاة</t>
  </si>
  <si>
    <t>سويداء</t>
  </si>
  <si>
    <t>سلمية</t>
  </si>
  <si>
    <t>سميرة</t>
  </si>
  <si>
    <t>نواف</t>
  </si>
  <si>
    <t>بدر الدين</t>
  </si>
  <si>
    <t>نادر</t>
  </si>
  <si>
    <t>سميحه</t>
  </si>
  <si>
    <t xml:space="preserve">محمد </t>
  </si>
  <si>
    <t>محمد باسم</t>
  </si>
  <si>
    <t>حمود</t>
  </si>
  <si>
    <t>رزان</t>
  </si>
  <si>
    <t>يعفور</t>
  </si>
  <si>
    <t>جمعه</t>
  </si>
  <si>
    <t>حرستا البصل</t>
  </si>
  <si>
    <t>الحراك</t>
  </si>
  <si>
    <t>تميم</t>
  </si>
  <si>
    <t>محمد هشام</t>
  </si>
  <si>
    <t>جوزيف</t>
  </si>
  <si>
    <t>محمد الشيخ</t>
  </si>
  <si>
    <t>نصر</t>
  </si>
  <si>
    <t>مادلين</t>
  </si>
  <si>
    <t>زبيده</t>
  </si>
  <si>
    <t>عبدالرحمن</t>
  </si>
  <si>
    <t>دعد</t>
  </si>
  <si>
    <t>محمد الفلاح</t>
  </si>
  <si>
    <t>سهير</t>
  </si>
  <si>
    <t xml:space="preserve">مشفى دوما </t>
  </si>
  <si>
    <t>محمدعدنان</t>
  </si>
  <si>
    <t>فاضل</t>
  </si>
  <si>
    <t>الكويت</t>
  </si>
  <si>
    <t>عبد الرحمن</t>
  </si>
  <si>
    <t>بديع</t>
  </si>
  <si>
    <t>محمد صالح</t>
  </si>
  <si>
    <t>اسماعيل</t>
  </si>
  <si>
    <t>جميل</t>
  </si>
  <si>
    <t>حماه</t>
  </si>
  <si>
    <t>علا سليمان</t>
  </si>
  <si>
    <t>طه</t>
  </si>
  <si>
    <t>خيريه</t>
  </si>
  <si>
    <t>جمال الدين</t>
  </si>
  <si>
    <t>عبد الرحيم</t>
  </si>
  <si>
    <t>عيده</t>
  </si>
  <si>
    <t>منار</t>
  </si>
  <si>
    <t>فضل الله</t>
  </si>
  <si>
    <t>غزاله</t>
  </si>
  <si>
    <t>متان</t>
  </si>
  <si>
    <t>ضامن</t>
  </si>
  <si>
    <t>محمد علي</t>
  </si>
  <si>
    <t>لما</t>
  </si>
  <si>
    <t>خليل</t>
  </si>
  <si>
    <t>رجب</t>
  </si>
  <si>
    <t>نور علوش</t>
  </si>
  <si>
    <t>عبدو</t>
  </si>
  <si>
    <t>علي يوسف</t>
  </si>
  <si>
    <t>شريفه</t>
  </si>
  <si>
    <t>رنكوس</t>
  </si>
  <si>
    <t>محمد مروان</t>
  </si>
  <si>
    <t>محمد يحيى</t>
  </si>
  <si>
    <t>عز الدين</t>
  </si>
  <si>
    <t>جاسم</t>
  </si>
  <si>
    <t>رحيبة</t>
  </si>
  <si>
    <t>نمر</t>
  </si>
  <si>
    <t>رغداء</t>
  </si>
  <si>
    <t>جبعدين</t>
  </si>
  <si>
    <t>زكيه</t>
  </si>
  <si>
    <t>آمال</t>
  </si>
  <si>
    <t>كامله</t>
  </si>
  <si>
    <t>محمد عيد</t>
  </si>
  <si>
    <t>فتحيه</t>
  </si>
  <si>
    <t>بهاء الدين</t>
  </si>
  <si>
    <t>قمر</t>
  </si>
  <si>
    <t>اميمه</t>
  </si>
  <si>
    <t>فائز</t>
  </si>
  <si>
    <t>رمزيه</t>
  </si>
  <si>
    <t>الصنمين</t>
  </si>
  <si>
    <t>ترفه</t>
  </si>
  <si>
    <t>وفيقة</t>
  </si>
  <si>
    <t>الرحا</t>
  </si>
  <si>
    <t>ريمه</t>
  </si>
  <si>
    <t>عبده</t>
  </si>
  <si>
    <t>نور الحمصي</t>
  </si>
  <si>
    <t>رزق</t>
  </si>
  <si>
    <t>عقربا</t>
  </si>
  <si>
    <t>السعودية</t>
  </si>
  <si>
    <t>جورجيت</t>
  </si>
  <si>
    <t>خان ارنبة</t>
  </si>
  <si>
    <t>منيرة</t>
  </si>
  <si>
    <t>شهرزاد</t>
  </si>
  <si>
    <t xml:space="preserve">حمص </t>
  </si>
  <si>
    <t>يازي</t>
  </si>
  <si>
    <t>عارف</t>
  </si>
  <si>
    <t>فضيله</t>
  </si>
  <si>
    <t>رئيفه</t>
  </si>
  <si>
    <t>سعده</t>
  </si>
  <si>
    <t>بنان</t>
  </si>
  <si>
    <t>علي العلي</t>
  </si>
  <si>
    <t>ماجد</t>
  </si>
  <si>
    <t>سعيده</t>
  </si>
  <si>
    <t>غباغب</t>
  </si>
  <si>
    <t>سلمى</t>
  </si>
  <si>
    <t>محمد بشير</t>
  </si>
  <si>
    <t>باسمة</t>
  </si>
  <si>
    <t>منصور</t>
  </si>
  <si>
    <t>مازن</t>
  </si>
  <si>
    <t>هديه</t>
  </si>
  <si>
    <t>صبورة</t>
  </si>
  <si>
    <t>ميادين</t>
  </si>
  <si>
    <t>سعسع</t>
  </si>
  <si>
    <t>سليمه</t>
  </si>
  <si>
    <t>المعرة</t>
  </si>
  <si>
    <t>اسمهان</t>
  </si>
  <si>
    <t>امينة</t>
  </si>
  <si>
    <t>محمد وليد</t>
  </si>
  <si>
    <t>قاره</t>
  </si>
  <si>
    <t>عمر حجازي</t>
  </si>
  <si>
    <t>انعام</t>
  </si>
  <si>
    <t>هلال</t>
  </si>
  <si>
    <t>مؤمنه</t>
  </si>
  <si>
    <t>مسلم</t>
  </si>
  <si>
    <t>عبدالوهاب</t>
  </si>
  <si>
    <t>معينه</t>
  </si>
  <si>
    <t>محمد فائز</t>
  </si>
  <si>
    <t>سلام</t>
  </si>
  <si>
    <t>ختام</t>
  </si>
  <si>
    <t>غياث</t>
  </si>
  <si>
    <t>عطاف</t>
  </si>
  <si>
    <t>عزيزه</t>
  </si>
  <si>
    <t>البستان</t>
  </si>
  <si>
    <t>ازدهار</t>
  </si>
  <si>
    <t>شمسكين</t>
  </si>
  <si>
    <t>نبيها</t>
  </si>
  <si>
    <t>عفراء</t>
  </si>
  <si>
    <t>رحاب</t>
  </si>
  <si>
    <t>رفاه</t>
  </si>
  <si>
    <t>رقية</t>
  </si>
  <si>
    <t>سجيع</t>
  </si>
  <si>
    <t>برهان</t>
  </si>
  <si>
    <t>فتون</t>
  </si>
  <si>
    <t>القنيه</t>
  </si>
  <si>
    <t>قامشلي</t>
  </si>
  <si>
    <t>باسل علي</t>
  </si>
  <si>
    <t>محمد عارف</t>
  </si>
  <si>
    <t>الشيخ مسكين</t>
  </si>
  <si>
    <t xml:space="preserve">درعا </t>
  </si>
  <si>
    <t>غزلانية</t>
  </si>
  <si>
    <t>انتصار</t>
  </si>
  <si>
    <t>راغدة</t>
  </si>
  <si>
    <t>عبد الرزاق</t>
  </si>
  <si>
    <t>حسني</t>
  </si>
  <si>
    <t>احمد محمد</t>
  </si>
  <si>
    <t>كسوة</t>
  </si>
  <si>
    <t>عبد الحسيب</t>
  </si>
  <si>
    <t>ساميه</t>
  </si>
  <si>
    <t>تسيل</t>
  </si>
  <si>
    <t>مليحا</t>
  </si>
  <si>
    <t>زاهر</t>
  </si>
  <si>
    <t>اصف</t>
  </si>
  <si>
    <t>طفس</t>
  </si>
  <si>
    <t>عيد</t>
  </si>
  <si>
    <t>شعبان</t>
  </si>
  <si>
    <t>عالقين</t>
  </si>
  <si>
    <t>احمد العلي</t>
  </si>
  <si>
    <t>عامر</t>
  </si>
  <si>
    <t>جبلة</t>
  </si>
  <si>
    <t>مرفت</t>
  </si>
  <si>
    <t>ربيعه</t>
  </si>
  <si>
    <t>محمد الحلو</t>
  </si>
  <si>
    <t>جديدة الوادي</t>
  </si>
  <si>
    <t>دله</t>
  </si>
  <si>
    <t>سرحان</t>
  </si>
  <si>
    <t>كفير يبوس</t>
  </si>
  <si>
    <t>عبد الفتاح</t>
  </si>
  <si>
    <t>محمد طه</t>
  </si>
  <si>
    <t>رحيل</t>
  </si>
  <si>
    <t>سلميه</t>
  </si>
  <si>
    <t>صبحي</t>
  </si>
  <si>
    <t>سفيره</t>
  </si>
  <si>
    <t>نبل</t>
  </si>
  <si>
    <t>محمد امين</t>
  </si>
  <si>
    <t>برهليا</t>
  </si>
  <si>
    <t>جسرين</t>
  </si>
  <si>
    <t>فاطمه موسى</t>
  </si>
  <si>
    <t>بطيحه</t>
  </si>
  <si>
    <t>منا</t>
  </si>
  <si>
    <t>سوزان</t>
  </si>
  <si>
    <t>هناده</t>
  </si>
  <si>
    <t>بلودان</t>
  </si>
  <si>
    <t>أمينه</t>
  </si>
  <si>
    <t>لؤي</t>
  </si>
  <si>
    <t>آمنه</t>
  </si>
  <si>
    <t>صالح</t>
  </si>
  <si>
    <t>منذر</t>
  </si>
  <si>
    <t>محمد حسن</t>
  </si>
  <si>
    <t>هويده</t>
  </si>
  <si>
    <t>نزيه</t>
  </si>
  <si>
    <t>خليفه</t>
  </si>
  <si>
    <t>تماثيل</t>
  </si>
  <si>
    <t>يونس</t>
  </si>
  <si>
    <t>اتحاد</t>
  </si>
  <si>
    <t>وفيقه</t>
  </si>
  <si>
    <t>حمد</t>
  </si>
  <si>
    <t>حياة</t>
  </si>
  <si>
    <t>داود</t>
  </si>
  <si>
    <t>قيطه</t>
  </si>
  <si>
    <t>نورس</t>
  </si>
  <si>
    <t>بلال</t>
  </si>
  <si>
    <t>عبد الغني</t>
  </si>
  <si>
    <t>كوكب</t>
  </si>
  <si>
    <t>هاجر</t>
  </si>
  <si>
    <t>مجد جمول</t>
  </si>
  <si>
    <t>سهاد</t>
  </si>
  <si>
    <t>مي</t>
  </si>
  <si>
    <t>تركيه</t>
  </si>
  <si>
    <t>عبدالحميد</t>
  </si>
  <si>
    <t>دير شميل</t>
  </si>
  <si>
    <t>فيحاء</t>
  </si>
  <si>
    <t>مضايا</t>
  </si>
  <si>
    <t>اسماء</t>
  </si>
  <si>
    <t>أحلام</t>
  </si>
  <si>
    <t>رقيه</t>
  </si>
  <si>
    <t>فايزه</t>
  </si>
  <si>
    <t>جوبر</t>
  </si>
  <si>
    <t>قطيفة</t>
  </si>
  <si>
    <t>نورالدين</t>
  </si>
  <si>
    <t>نادره</t>
  </si>
  <si>
    <t>رانيا</t>
  </si>
  <si>
    <t>سبينة</t>
  </si>
  <si>
    <t>عين العرب</t>
  </si>
  <si>
    <t>شيخه</t>
  </si>
  <si>
    <t>رفيق</t>
  </si>
  <si>
    <t>حميده</t>
  </si>
  <si>
    <t>عروبه</t>
  </si>
  <si>
    <t>محمد حسين</t>
  </si>
  <si>
    <t>بهجت</t>
  </si>
  <si>
    <t>محمد زهير</t>
  </si>
  <si>
    <t>شمس</t>
  </si>
  <si>
    <t>الرياض</t>
  </si>
  <si>
    <t>محمد خالد</t>
  </si>
  <si>
    <t>مصعب</t>
  </si>
  <si>
    <t>شاهين</t>
  </si>
  <si>
    <t>نجران</t>
  </si>
  <si>
    <t>ذكير</t>
  </si>
  <si>
    <t>اكرام</t>
  </si>
  <si>
    <t>لطفيه</t>
  </si>
  <si>
    <t>حسن حسن</t>
  </si>
  <si>
    <t>وادي العيون</t>
  </si>
  <si>
    <t>فاروق</t>
  </si>
  <si>
    <t>وردة</t>
  </si>
  <si>
    <t>بصرى الشام</t>
  </si>
  <si>
    <t>امال</t>
  </si>
  <si>
    <t>تمام</t>
  </si>
  <si>
    <t>عبد المنعم</t>
  </si>
  <si>
    <t>ريم اسماعيل</t>
  </si>
  <si>
    <t>ملكه</t>
  </si>
  <si>
    <t>ازرع</t>
  </si>
  <si>
    <t>جهينه</t>
  </si>
  <si>
    <t>غدير</t>
  </si>
  <si>
    <t>رائده</t>
  </si>
  <si>
    <t>يلدا</t>
  </si>
  <si>
    <t>دحام</t>
  </si>
  <si>
    <t>بهيه</t>
  </si>
  <si>
    <t>راغده</t>
  </si>
  <si>
    <t>رسمي</t>
  </si>
  <si>
    <t>يسرى</t>
  </si>
  <si>
    <t>محمد تيسير</t>
  </si>
  <si>
    <t>فائزه</t>
  </si>
  <si>
    <t>مشفى السويداء</t>
  </si>
  <si>
    <t>نعمت</t>
  </si>
  <si>
    <t>رفعه</t>
  </si>
  <si>
    <t>محمد سعد الدين</t>
  </si>
  <si>
    <t>محمد كمي</t>
  </si>
  <si>
    <t>منصوره</t>
  </si>
  <si>
    <t>مرعي</t>
  </si>
  <si>
    <t>محمد ديب</t>
  </si>
  <si>
    <t>عليه</t>
  </si>
  <si>
    <t>شيرين</t>
  </si>
  <si>
    <t>رضيه</t>
  </si>
  <si>
    <t>محمد مازن</t>
  </si>
  <si>
    <t>محمدخير</t>
  </si>
  <si>
    <t>كفاء</t>
  </si>
  <si>
    <t>ليبيا</t>
  </si>
  <si>
    <t>نذار</t>
  </si>
  <si>
    <t>بسمه</t>
  </si>
  <si>
    <t>دره</t>
  </si>
  <si>
    <t>حيات</t>
  </si>
  <si>
    <t>محمد مصطفى</t>
  </si>
  <si>
    <t>هاني</t>
  </si>
  <si>
    <t>ادلب</t>
  </si>
  <si>
    <t>رفيده</t>
  </si>
  <si>
    <t>وحيد</t>
  </si>
  <si>
    <t>نعمات</t>
  </si>
  <si>
    <t>عدرا</t>
  </si>
  <si>
    <t>لطيفه</t>
  </si>
  <si>
    <t>خديجة</t>
  </si>
  <si>
    <t>هنا</t>
  </si>
  <si>
    <t>مروه</t>
  </si>
  <si>
    <t>تدمر</t>
  </si>
  <si>
    <t>نائله</t>
  </si>
  <si>
    <t>افتكار</t>
  </si>
  <si>
    <t>ربيع</t>
  </si>
  <si>
    <t>الدانا</t>
  </si>
  <si>
    <t>غادة</t>
  </si>
  <si>
    <t>وحيده</t>
  </si>
  <si>
    <t>اشرفيه صحنايا</t>
  </si>
  <si>
    <t>مفيده</t>
  </si>
  <si>
    <t>صافي</t>
  </si>
  <si>
    <t>فنزويلا</t>
  </si>
  <si>
    <t>الكفر</t>
  </si>
  <si>
    <t>محمد سامر</t>
  </si>
  <si>
    <t>عمر الخطيب</t>
  </si>
  <si>
    <t>عبدالكريم</t>
  </si>
  <si>
    <t>القريتين</t>
  </si>
  <si>
    <t>راس المعرة</t>
  </si>
  <si>
    <t>لواحظ</t>
  </si>
  <si>
    <t>مسعود</t>
  </si>
  <si>
    <t>عمادالدين</t>
  </si>
  <si>
    <t>منتهى</t>
  </si>
  <si>
    <t>وافي</t>
  </si>
  <si>
    <t>ماري</t>
  </si>
  <si>
    <t>امنة</t>
  </si>
  <si>
    <t>نايفه</t>
  </si>
  <si>
    <t>محمد نذير</t>
  </si>
  <si>
    <t>نجم</t>
  </si>
  <si>
    <t>عاطف</t>
  </si>
  <si>
    <t>جباتا الخشب</t>
  </si>
  <si>
    <t>عبد الرؤوف</t>
  </si>
  <si>
    <t>محمد عمر</t>
  </si>
  <si>
    <t>مالكه</t>
  </si>
  <si>
    <t>شكريه</t>
  </si>
  <si>
    <t>خلدون</t>
  </si>
  <si>
    <t>ازهار</t>
  </si>
  <si>
    <t>السعن</t>
  </si>
  <si>
    <t>عدلا</t>
  </si>
  <si>
    <t>بيت جن</t>
  </si>
  <si>
    <t>لبين</t>
  </si>
  <si>
    <t>ورده</t>
  </si>
  <si>
    <t>تماضر</t>
  </si>
  <si>
    <t>احمد المحمد</t>
  </si>
  <si>
    <t>نوره</t>
  </si>
  <si>
    <t>محمد ميسر</t>
  </si>
  <si>
    <t>وصال</t>
  </si>
  <si>
    <t>ناظم</t>
  </si>
  <si>
    <t>ديب</t>
  </si>
  <si>
    <t>إيمان</t>
  </si>
  <si>
    <t>زاهي</t>
  </si>
  <si>
    <t>شطحه</t>
  </si>
  <si>
    <t>حمزة</t>
  </si>
  <si>
    <t>مهى</t>
  </si>
  <si>
    <t>القامشلي</t>
  </si>
  <si>
    <t>حيدر</t>
  </si>
  <si>
    <t>عبدالرزاق</t>
  </si>
  <si>
    <t>عبد الغفور</t>
  </si>
  <si>
    <t>نورما</t>
  </si>
  <si>
    <t>جابر</t>
  </si>
  <si>
    <t>خضره</t>
  </si>
  <si>
    <t>نشأت</t>
  </si>
  <si>
    <t>اياد</t>
  </si>
  <si>
    <t>محمد فيصل</t>
  </si>
  <si>
    <t>خانم</t>
  </si>
  <si>
    <t>شادي</t>
  </si>
  <si>
    <t>محمد عبدو</t>
  </si>
  <si>
    <t>محمدفؤاد</t>
  </si>
  <si>
    <t>الكسوة</t>
  </si>
  <si>
    <t>محمد الحاج</t>
  </si>
  <si>
    <t>حزه</t>
  </si>
  <si>
    <t>حمدي</t>
  </si>
  <si>
    <t>عبله</t>
  </si>
  <si>
    <t>سامر حداد</t>
  </si>
  <si>
    <t>هيسم</t>
  </si>
  <si>
    <t>رشيد</t>
  </si>
  <si>
    <t>ثريا</t>
  </si>
  <si>
    <t>واصل</t>
  </si>
  <si>
    <t>صبيخان</t>
  </si>
  <si>
    <t>عبد الاله</t>
  </si>
  <si>
    <t>صبريه</t>
  </si>
  <si>
    <t>نوفه</t>
  </si>
  <si>
    <t>زيد</t>
  </si>
  <si>
    <t>السيده زينب</t>
  </si>
  <si>
    <t>راتب</t>
  </si>
  <si>
    <t>سميحة</t>
  </si>
  <si>
    <t>عزيز</t>
  </si>
  <si>
    <t>محمد رشاد</t>
  </si>
  <si>
    <t>عبد المالك</t>
  </si>
  <si>
    <t>عيشه</t>
  </si>
  <si>
    <t>بشير</t>
  </si>
  <si>
    <t xml:space="preserve">التل </t>
  </si>
  <si>
    <t>نجديه</t>
  </si>
  <si>
    <t>عرفان</t>
  </si>
  <si>
    <t>محمد ناصر</t>
  </si>
  <si>
    <t>محمد مأمون</t>
  </si>
  <si>
    <t>محمد فواز</t>
  </si>
  <si>
    <t>معلولا</t>
  </si>
  <si>
    <t>عدنان السماعيل</t>
  </si>
  <si>
    <t>القرداحة</t>
  </si>
  <si>
    <t>زاره</t>
  </si>
  <si>
    <t>ديماس</t>
  </si>
  <si>
    <t>كريمه</t>
  </si>
  <si>
    <t>رغد</t>
  </si>
  <si>
    <t>عبد الستار</t>
  </si>
  <si>
    <t>ايليا</t>
  </si>
  <si>
    <t>الكسوه</t>
  </si>
  <si>
    <t>ثراء الحلبي</t>
  </si>
  <si>
    <t>ناهيه</t>
  </si>
  <si>
    <t>محمد محمد</t>
  </si>
  <si>
    <t>كفاح</t>
  </si>
  <si>
    <t>محمد فارس</t>
  </si>
  <si>
    <t>نهال</t>
  </si>
  <si>
    <t>عبد السلام</t>
  </si>
  <si>
    <t>بقين</t>
  </si>
  <si>
    <t>محمد حمود</t>
  </si>
  <si>
    <t>سقر</t>
  </si>
  <si>
    <t>شمسه</t>
  </si>
  <si>
    <t>نجيبه</t>
  </si>
  <si>
    <t>سميعه</t>
  </si>
  <si>
    <t>نهلة</t>
  </si>
  <si>
    <t>رندا</t>
  </si>
  <si>
    <t>حما صغير</t>
  </si>
  <si>
    <t>لطفي</t>
  </si>
  <si>
    <t>محمد رشيد</t>
  </si>
  <si>
    <t>الياس</t>
  </si>
  <si>
    <t>نبيهه</t>
  </si>
  <si>
    <t>فاتح</t>
  </si>
  <si>
    <t>طيبة الامام</t>
  </si>
  <si>
    <t>عناب</t>
  </si>
  <si>
    <t>منبج</t>
  </si>
  <si>
    <t>نظير</t>
  </si>
  <si>
    <t>اديبه</t>
  </si>
  <si>
    <t>نزهة</t>
  </si>
  <si>
    <t>جهان</t>
  </si>
  <si>
    <t>محمد عماد الدين</t>
  </si>
  <si>
    <t>رولا</t>
  </si>
  <si>
    <t>محمد المصطفى</t>
  </si>
  <si>
    <t>جواهر</t>
  </si>
  <si>
    <t>محمد جهاد</t>
  </si>
  <si>
    <t>محمد عثمان</t>
  </si>
  <si>
    <t>عفيف</t>
  </si>
  <si>
    <t>نور الهدى</t>
  </si>
  <si>
    <t>نجلاء</t>
  </si>
  <si>
    <t>زكاء</t>
  </si>
  <si>
    <t>وجيه</t>
  </si>
  <si>
    <t>فيروز</t>
  </si>
  <si>
    <t>عبدالهادي</t>
  </si>
  <si>
    <t>شما</t>
  </si>
  <si>
    <t>حكمت</t>
  </si>
  <si>
    <t>فطيم</t>
  </si>
  <si>
    <t>عرى</t>
  </si>
  <si>
    <t>مرسل</t>
  </si>
  <si>
    <t>محمد الصالح</t>
  </si>
  <si>
    <t>جعفر صالح</t>
  </si>
  <si>
    <t>شوكت</t>
  </si>
  <si>
    <t>حموره</t>
  </si>
  <si>
    <t>عرمان</t>
  </si>
  <si>
    <t>عين التينة</t>
  </si>
  <si>
    <t>فتحية</t>
  </si>
  <si>
    <t>بكري</t>
  </si>
  <si>
    <t>وادي بردى</t>
  </si>
  <si>
    <t>عبد الباسط</t>
  </si>
  <si>
    <t>سهيلا</t>
  </si>
  <si>
    <t>عبد المحسن</t>
  </si>
  <si>
    <t>فداء</t>
  </si>
  <si>
    <t>عزت</t>
  </si>
  <si>
    <t>محمد الدبس</t>
  </si>
  <si>
    <t>انس</t>
  </si>
  <si>
    <t>رانيه</t>
  </si>
  <si>
    <t>محمد عبد السلام</t>
  </si>
  <si>
    <t>حكمات</t>
  </si>
  <si>
    <t>جاد الله</t>
  </si>
  <si>
    <t>فرنجيه</t>
  </si>
  <si>
    <t>محمد الخليل</t>
  </si>
  <si>
    <t>نوفة</t>
  </si>
  <si>
    <t>نصر الدين</t>
  </si>
  <si>
    <t>نها</t>
  </si>
  <si>
    <t>نجلا</t>
  </si>
  <si>
    <t>محمد المصري</t>
  </si>
  <si>
    <t>عايد</t>
  </si>
  <si>
    <t>سامح</t>
  </si>
  <si>
    <t>حاتم</t>
  </si>
  <si>
    <t>محاسن</t>
  </si>
  <si>
    <t>بسيمه</t>
  </si>
  <si>
    <t>ام رواق</t>
  </si>
  <si>
    <t>ابو ظبي</t>
  </si>
  <si>
    <t>الثورة</t>
  </si>
  <si>
    <t>مرام</t>
  </si>
  <si>
    <t>روضة</t>
  </si>
  <si>
    <t>راس المعره</t>
  </si>
  <si>
    <t>ندوه</t>
  </si>
  <si>
    <t>صلاخد</t>
  </si>
  <si>
    <t>رحمه</t>
  </si>
  <si>
    <t xml:space="preserve">علي </t>
  </si>
  <si>
    <t>رنا مراد</t>
  </si>
  <si>
    <t>نبيلة</t>
  </si>
  <si>
    <t xml:space="preserve">حسن </t>
  </si>
  <si>
    <t xml:space="preserve">فاطمه </t>
  </si>
  <si>
    <t>نيروز</t>
  </si>
  <si>
    <t>محي</t>
  </si>
  <si>
    <t>ميليا</t>
  </si>
  <si>
    <t>فوزه</t>
  </si>
  <si>
    <t>حسنا</t>
  </si>
  <si>
    <t>فايزة</t>
  </si>
  <si>
    <t>فوزية</t>
  </si>
  <si>
    <t>وائل</t>
  </si>
  <si>
    <t>جوهره</t>
  </si>
  <si>
    <t>نوح</t>
  </si>
  <si>
    <t>جبر</t>
  </si>
  <si>
    <t>رائد</t>
  </si>
  <si>
    <t>محمد توفيق</t>
  </si>
  <si>
    <t>فهمية</t>
  </si>
  <si>
    <t>لميا</t>
  </si>
  <si>
    <t>فاتنة</t>
  </si>
  <si>
    <t>ذيب</t>
  </si>
  <si>
    <t>شمه</t>
  </si>
  <si>
    <t>ايوبا</t>
  </si>
  <si>
    <t>اسيا</t>
  </si>
  <si>
    <t>سميح</t>
  </si>
  <si>
    <t xml:space="preserve">ميسون </t>
  </si>
  <si>
    <t>محسن</t>
  </si>
  <si>
    <t xml:space="preserve">                                                       المقررات المسجلة في الفصل الأول للعام الدراسي 2022/ 2023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</si>
  <si>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 xml:space="preserve">المدخل الى علم القانون </t>
  </si>
  <si>
    <t xml:space="preserve">المدخل الى الشريعة الاسلامية </t>
  </si>
  <si>
    <t xml:space="preserve">المدخل الى القانون الدستوري </t>
  </si>
  <si>
    <t>المبادئ العامة في قانون العقوبات (الجريمة )</t>
  </si>
  <si>
    <t xml:space="preserve">تاريخ القانون </t>
  </si>
  <si>
    <t xml:space="preserve">اللغة العربية </t>
  </si>
  <si>
    <t>اللغة الأجنبية (1)</t>
  </si>
  <si>
    <t>التشريعات الاجتماعية
 (قانون التعاون)</t>
  </si>
  <si>
    <t>المبادئ العامة في قانون العقوبات (العقوبة )</t>
  </si>
  <si>
    <t xml:space="preserve">القانون الدولي العام </t>
  </si>
  <si>
    <t xml:space="preserve">المدخل الى القانون الاداري </t>
  </si>
  <si>
    <t xml:space="preserve">مصطلحات قانونية بلغة اجنبية </t>
  </si>
  <si>
    <t>القانون المدني (مصادر الالتزام )</t>
  </si>
  <si>
    <t xml:space="preserve">القانون الاداري </t>
  </si>
  <si>
    <t>قانون العقوبات الخاص 
(جرائم على امن الدولة والاشخاص)</t>
  </si>
  <si>
    <t>قانون الاحوال الشخصية
 (زواج طلاق نفقة طلاق)</t>
  </si>
  <si>
    <t xml:space="preserve">قانون العمل </t>
  </si>
  <si>
    <t xml:space="preserve">المدخل الى المعلوماتية </t>
  </si>
  <si>
    <t>اللغة الأجنبية (2)</t>
  </si>
  <si>
    <t>القانون المدني (احكام الالتزام )</t>
  </si>
  <si>
    <t xml:space="preserve">قانون العقوبات الخاص
 (جرائم على الاموال وجرائم اقتصادية) </t>
  </si>
  <si>
    <t>القانون التجاري 
(الاعمال التجارية والمتجر )</t>
  </si>
  <si>
    <t xml:space="preserve">القانون الدولي الاقتصادي </t>
  </si>
  <si>
    <t>القانون المدني (العقود السمات )</t>
  </si>
  <si>
    <t xml:space="preserve">القضاء الاداري </t>
  </si>
  <si>
    <t>اصول المحاكمات المدنية (1)</t>
  </si>
  <si>
    <t>أصول المحاكمات الجزاتية (1)</t>
  </si>
  <si>
    <t>قانون الاحوال الشخصية
 (الوصية والمواريث )</t>
  </si>
  <si>
    <t>اصول المحاكمات المدنية(2)</t>
  </si>
  <si>
    <t>اصول المحاكمات الجزائية (2)</t>
  </si>
  <si>
    <t>القانون التجاري (الشركات )</t>
  </si>
  <si>
    <t xml:space="preserve">المنظمات الدولية </t>
  </si>
  <si>
    <t>مقررات السنة الرابعة (فصل أول)</t>
  </si>
  <si>
    <t>القانون المدني (الحقوق العينية  الأصلية )</t>
  </si>
  <si>
    <t>القانون التجاري (الاسناد التجارية )</t>
  </si>
  <si>
    <t xml:space="preserve">التشريع الضريبي </t>
  </si>
  <si>
    <t>القانون الدولي الخاص  (الجنسية )</t>
  </si>
  <si>
    <t xml:space="preserve">الادارة العامة </t>
  </si>
  <si>
    <t xml:space="preserve">أصول الفقه </t>
  </si>
  <si>
    <t>القانون المدني 
(الحقوق العينية التبعية )</t>
  </si>
  <si>
    <t>عقوبات خاص
 (جرائم على الادارة-المخلة بالثقة العامة )</t>
  </si>
  <si>
    <t>القانون الدولي الخاص 
(تنازع القوانين )</t>
  </si>
  <si>
    <t xml:space="preserve">أصول التنفيذ </t>
  </si>
  <si>
    <t>$K9</t>
  </si>
  <si>
    <t>المقرر الاختياري س1</t>
  </si>
  <si>
    <t>المقرر الاختياري س2</t>
  </si>
  <si>
    <t>المقرر الاختياري س3</t>
  </si>
  <si>
    <t>المقرر الاختياري س4</t>
  </si>
  <si>
    <t>المقررات الاختيارية</t>
  </si>
  <si>
    <t>الحق في الحياة الخاصة</t>
  </si>
  <si>
    <t>حقوق الإنسان</t>
  </si>
  <si>
    <t>علم الإجرام والعقاب</t>
  </si>
  <si>
    <t>مقدمة الاقتصاد</t>
  </si>
  <si>
    <t>النظم السياسية</t>
  </si>
  <si>
    <t>القضية الفلسطينية</t>
  </si>
  <si>
    <t>التأمينات الاجتماعية</t>
  </si>
  <si>
    <t>السياسة المالي (1)</t>
  </si>
  <si>
    <t>الوظيفة العامة</t>
  </si>
  <si>
    <t>العقود الإدارية</t>
  </si>
  <si>
    <t>قانون أحداث الجانحين</t>
  </si>
  <si>
    <t>العلاقات الدولية (1)</t>
  </si>
  <si>
    <t>عقد الإيجار</t>
  </si>
  <si>
    <t>الإثبات في المواد المدنية</t>
  </si>
  <si>
    <t>السياسة المالية (2)</t>
  </si>
  <si>
    <t>قانون العقوبات الاقتصادية</t>
  </si>
  <si>
    <t>قانون العقوبات العسكرية</t>
  </si>
  <si>
    <t>الدبلوماسية</t>
  </si>
  <si>
    <t>العلاقات الدولية (2)</t>
  </si>
  <si>
    <t>القانون البحري والجوي</t>
  </si>
  <si>
    <t>الإدارة المحلية</t>
  </si>
  <si>
    <t>الرقابة المالية</t>
  </si>
  <si>
    <t>عقود دولية</t>
  </si>
  <si>
    <t xml:space="preserve">الاختصاص القضائي الدولي </t>
  </si>
  <si>
    <t>التأمين</t>
  </si>
  <si>
    <t>قانون ممارسة مهنة المحاماة</t>
  </si>
  <si>
    <t>اختر اسم المقرر الاختياري من السنة الأولى</t>
  </si>
  <si>
    <t>اختر اسم المقرر الاختياري من السنة الثانية</t>
  </si>
  <si>
    <t>اختر اسم المقرر الاختياري من السنة الثالثة</t>
  </si>
  <si>
    <t>اختر اسم المقرر الاختياري من السنة الرابعة</t>
  </si>
  <si>
    <t>مقرر من سنة أعلى</t>
  </si>
  <si>
    <t>العنوان</t>
  </si>
  <si>
    <t>أدبي</t>
  </si>
  <si>
    <t>علي شربا</t>
  </si>
  <si>
    <t xml:space="preserve">حلب </t>
  </si>
  <si>
    <t>باسم ديب</t>
  </si>
  <si>
    <t>باسم سلامة</t>
  </si>
  <si>
    <t>غدير المصطفى</t>
  </si>
  <si>
    <t>لفتايا</t>
  </si>
  <si>
    <t>خالد خالد</t>
  </si>
  <si>
    <t>علي محمد</t>
  </si>
  <si>
    <t>نظيره</t>
  </si>
  <si>
    <t>عمر اشيتي</t>
  </si>
  <si>
    <t>محمد عفا</t>
  </si>
  <si>
    <t>طلال المعروف</t>
  </si>
  <si>
    <t>شذى النعوم</t>
  </si>
  <si>
    <t>اليان</t>
  </si>
  <si>
    <t>محمد جديد</t>
  </si>
  <si>
    <t/>
  </si>
  <si>
    <t>ريم عماد</t>
  </si>
  <si>
    <t>خطار</t>
  </si>
  <si>
    <t>مقبولة</t>
  </si>
  <si>
    <t xml:space="preserve">احمد </t>
  </si>
  <si>
    <t>رمضان</t>
  </si>
  <si>
    <t>محمد عمار المصري</t>
  </si>
  <si>
    <t xml:space="preserve">غصون </t>
  </si>
  <si>
    <t>علي رحمون</t>
  </si>
  <si>
    <t xml:space="preserve">اكتمال </t>
  </si>
  <si>
    <t xml:space="preserve">طرطوس </t>
  </si>
  <si>
    <t>محمد عمار الاغا الصمادي</t>
  </si>
  <si>
    <t>علاء سليمان</t>
  </si>
  <si>
    <t>فارس عفوف ياسين</t>
  </si>
  <si>
    <t>فوزات</t>
  </si>
  <si>
    <t>وزيره</t>
  </si>
  <si>
    <t>خليل ايوب</t>
  </si>
  <si>
    <t>سيهام</t>
  </si>
  <si>
    <t>وليد الشيحان</t>
  </si>
  <si>
    <t>فرحة</t>
  </si>
  <si>
    <t>ايمان العجلاني</t>
  </si>
  <si>
    <t>شرعية</t>
  </si>
  <si>
    <t>وسيم</t>
  </si>
  <si>
    <t>ربا</t>
  </si>
  <si>
    <t>ايمن عيسى</t>
  </si>
  <si>
    <t>محمد برهان</t>
  </si>
  <si>
    <t>محمد ابراهيم</t>
  </si>
  <si>
    <t>عناد</t>
  </si>
  <si>
    <t>ايهم الجندي</t>
  </si>
  <si>
    <t xml:space="preserve">السيدة زينب </t>
  </si>
  <si>
    <t>محمد احمد</t>
  </si>
  <si>
    <t>بدر</t>
  </si>
  <si>
    <t>وجيهه</t>
  </si>
  <si>
    <t>الباب</t>
  </si>
  <si>
    <t>محمود مرعي</t>
  </si>
  <si>
    <t>مهند ابراهيم</t>
  </si>
  <si>
    <t>ياسمين قسومة</t>
  </si>
  <si>
    <t>عمار شاميه</t>
  </si>
  <si>
    <t>يمنى</t>
  </si>
  <si>
    <t>دانيا الزيبق الشهير بالحموي</t>
  </si>
  <si>
    <t>راما بغدادي</t>
  </si>
  <si>
    <t>هبا</t>
  </si>
  <si>
    <t xml:space="preserve">عبد الغني </t>
  </si>
  <si>
    <t xml:space="preserve">  دمشق </t>
  </si>
  <si>
    <t>بتول ديب</t>
  </si>
  <si>
    <t>احمد جديد</t>
  </si>
  <si>
    <t>عين حور</t>
  </si>
  <si>
    <t>احمد بيطار</t>
  </si>
  <si>
    <t>محمد مريمه</t>
  </si>
  <si>
    <t>ليلا</t>
  </si>
  <si>
    <t>رضى</t>
  </si>
  <si>
    <t>أميمه</t>
  </si>
  <si>
    <t>جميلة</t>
  </si>
  <si>
    <t>علي سليمان</t>
  </si>
  <si>
    <t>محمد خلدون السنجقدار</t>
  </si>
  <si>
    <t>راما نصري</t>
  </si>
  <si>
    <t>بهاء الشاهين ابو دهن</t>
  </si>
  <si>
    <t>هيله</t>
  </si>
  <si>
    <t>حسين دوخي</t>
  </si>
  <si>
    <t>حابس</t>
  </si>
  <si>
    <t>ربيع عليوي</t>
  </si>
  <si>
    <t>اسد</t>
  </si>
  <si>
    <t>سعيد العلان</t>
  </si>
  <si>
    <t>نجاح العلان</t>
  </si>
  <si>
    <t>محمد جلب</t>
  </si>
  <si>
    <t>علي رفاعي</t>
  </si>
  <si>
    <t>قمر مارديني</t>
  </si>
  <si>
    <t>حسن العبيد</t>
  </si>
  <si>
    <t>سليمان سلوم</t>
  </si>
  <si>
    <t>زاهيه</t>
  </si>
  <si>
    <t>يازدية حمدان</t>
  </si>
  <si>
    <t>كفر العواميد</t>
  </si>
  <si>
    <t>بتول عبيده</t>
  </si>
  <si>
    <t>ادهم الشمندي</t>
  </si>
  <si>
    <t>سلوى أبو سعد</t>
  </si>
  <si>
    <t>جر مانا</t>
  </si>
  <si>
    <t>وسيم الجاني</t>
  </si>
  <si>
    <t>رهف الخجا</t>
  </si>
  <si>
    <t>جهيده</t>
  </si>
  <si>
    <t xml:space="preserve">وليد </t>
  </si>
  <si>
    <t>ناظم علوش</t>
  </si>
  <si>
    <t>سامية</t>
  </si>
  <si>
    <t xml:space="preserve">رنا </t>
  </si>
  <si>
    <t>رمزية</t>
  </si>
  <si>
    <t>مرام العقله</t>
  </si>
  <si>
    <t xml:space="preserve">امل </t>
  </si>
  <si>
    <t>حيدر حيدر</t>
  </si>
  <si>
    <t>تماره الكيبي</t>
  </si>
  <si>
    <t>التويم</t>
  </si>
  <si>
    <t>مجد سنوبر</t>
  </si>
  <si>
    <t>وصفيه</t>
  </si>
  <si>
    <t>خبب</t>
  </si>
  <si>
    <t>باسل اسماعيل</t>
  </si>
  <si>
    <t>عربيه</t>
  </si>
  <si>
    <t>طاهر</t>
  </si>
  <si>
    <t>تواني</t>
  </si>
  <si>
    <t>محمد الحسين</t>
  </si>
  <si>
    <t xml:space="preserve">نبيل </t>
  </si>
  <si>
    <t xml:space="preserve">دلال </t>
  </si>
  <si>
    <t>مايا قدور</t>
  </si>
  <si>
    <t>علي دنيا</t>
  </si>
  <si>
    <t>محمد سعيد منصور</t>
  </si>
  <si>
    <t>زين</t>
  </si>
  <si>
    <t>رشدي</t>
  </si>
  <si>
    <t>محمد حمدان</t>
  </si>
  <si>
    <t>نجلاء الخلف</t>
  </si>
  <si>
    <t>حسان حسن</t>
  </si>
  <si>
    <t>خالد الطرون</t>
  </si>
  <si>
    <t>فخريه</t>
  </si>
  <si>
    <t>مروه عبد الرحمن</t>
  </si>
  <si>
    <t>جمال العلي</t>
  </si>
  <si>
    <t>الشجره</t>
  </si>
  <si>
    <t>عائشة الغزالي</t>
  </si>
  <si>
    <t>كسيبه</t>
  </si>
  <si>
    <t>مهند ساعور</t>
  </si>
  <si>
    <t>احمد العون</t>
  </si>
  <si>
    <t xml:space="preserve">المصلخه </t>
  </si>
  <si>
    <t>هيلان قاسم</t>
  </si>
  <si>
    <t>هديوي</t>
  </si>
  <si>
    <t>مفيده شحادي</t>
  </si>
  <si>
    <t>أنور أبو زين الدين عزام</t>
  </si>
  <si>
    <t>ورد</t>
  </si>
  <si>
    <t xml:space="preserve">الكويت </t>
  </si>
  <si>
    <t>روان السهلي</t>
  </si>
  <si>
    <t>رمزي</t>
  </si>
  <si>
    <t>رغدة</t>
  </si>
  <si>
    <t>هندي</t>
  </si>
  <si>
    <t>احمد فياض</t>
  </si>
  <si>
    <t>احمد ابراهيم</t>
  </si>
  <si>
    <t>محمد ديب درويش</t>
  </si>
  <si>
    <t>خولة</t>
  </si>
  <si>
    <t>علي جبور</t>
  </si>
  <si>
    <t>نبال يوسف</t>
  </si>
  <si>
    <t>فراس اسعد</t>
  </si>
  <si>
    <t>دولت</t>
  </si>
  <si>
    <t>عيد ابو زيدان</t>
  </si>
  <si>
    <t xml:space="preserve">صحنايا </t>
  </si>
  <si>
    <t>عمار حمادة</t>
  </si>
  <si>
    <t>رنا عامر</t>
  </si>
  <si>
    <t>علي حيدر</t>
  </si>
  <si>
    <t>لورا الغرير</t>
  </si>
  <si>
    <t xml:space="preserve">الحويز </t>
  </si>
  <si>
    <t>ضحى عجينه</t>
  </si>
  <si>
    <t>ابوعلي بلال</t>
  </si>
  <si>
    <t>حبيب</t>
  </si>
  <si>
    <t>وسيم سلمان</t>
  </si>
  <si>
    <t xml:space="preserve">حماه </t>
  </si>
  <si>
    <t>دانيا فروج</t>
  </si>
  <si>
    <t>ياسمين أبو علي</t>
  </si>
  <si>
    <t>صبحية</t>
  </si>
  <si>
    <t>خنساء</t>
  </si>
  <si>
    <t>رجيحه</t>
  </si>
  <si>
    <t>عزيزة</t>
  </si>
  <si>
    <t>محمد جمعه</t>
  </si>
  <si>
    <t>هويدا الصفدي</t>
  </si>
  <si>
    <t>علي عدرا</t>
  </si>
  <si>
    <t>نزهات</t>
  </si>
  <si>
    <t>نهيده</t>
  </si>
  <si>
    <t>مرشد العمري</t>
  </si>
  <si>
    <t>ماهره</t>
  </si>
  <si>
    <t>عبد الله الموسى</t>
  </si>
  <si>
    <t>ايناس حليس</t>
  </si>
  <si>
    <t>باسل عبد الرحمن</t>
  </si>
  <si>
    <t xml:space="preserve">السويداء </t>
  </si>
  <si>
    <t>عمران</t>
  </si>
  <si>
    <t>حمدة</t>
  </si>
  <si>
    <t>حميد</t>
  </si>
  <si>
    <t xml:space="preserve">اميرة </t>
  </si>
  <si>
    <t>محمد وفيق</t>
  </si>
  <si>
    <t>خالد ليلا</t>
  </si>
  <si>
    <t>نواف السعيد</t>
  </si>
  <si>
    <t>سعود</t>
  </si>
  <si>
    <t>عبده خليل</t>
  </si>
  <si>
    <t>نعمه</t>
  </si>
  <si>
    <t xml:space="preserve">لانا سرحيل </t>
  </si>
  <si>
    <t xml:space="preserve">كفرية </t>
  </si>
  <si>
    <t>محمد سليمان</t>
  </si>
  <si>
    <t>غيث الجنان</t>
  </si>
  <si>
    <t>لندن</t>
  </si>
  <si>
    <t>خالد سلوم</t>
  </si>
  <si>
    <t>عمار بو عاصي</t>
  </si>
  <si>
    <t xml:space="preserve">سلمان </t>
  </si>
  <si>
    <t>الحريسة</t>
  </si>
  <si>
    <t>ناصر الحلبي</t>
  </si>
  <si>
    <t>صافي كشيك</t>
  </si>
  <si>
    <t>هيا حجازي</t>
  </si>
  <si>
    <t>نادية</t>
  </si>
  <si>
    <t>حسيبه</t>
  </si>
  <si>
    <t>سلطانه</t>
  </si>
  <si>
    <t>كاسر</t>
  </si>
  <si>
    <t>رويدة</t>
  </si>
  <si>
    <t>احمد قاسم</t>
  </si>
  <si>
    <t>ندوة</t>
  </si>
  <si>
    <t>حسينه</t>
  </si>
  <si>
    <t>رفيقه</t>
  </si>
  <si>
    <t>اقبال</t>
  </si>
  <si>
    <t>انيس</t>
  </si>
  <si>
    <t>يعقوب</t>
  </si>
  <si>
    <t>مشهور</t>
  </si>
  <si>
    <t>سامر سليمان</t>
  </si>
  <si>
    <t>سليمان السليمان</t>
  </si>
  <si>
    <t>حفيظه</t>
  </si>
  <si>
    <t>دعاء</t>
  </si>
  <si>
    <t>عبد الرحمن محمد</t>
  </si>
  <si>
    <t>إسماعيل</t>
  </si>
  <si>
    <t>عبير سليمان</t>
  </si>
  <si>
    <t>علي احمد</t>
  </si>
  <si>
    <t>فهيده</t>
  </si>
  <si>
    <t>ساره</t>
  </si>
  <si>
    <t>علي علي</t>
  </si>
  <si>
    <t>شاميه</t>
  </si>
  <si>
    <t>نجمه</t>
  </si>
  <si>
    <t xml:space="preserve">هدى </t>
  </si>
  <si>
    <t>شاهه</t>
  </si>
  <si>
    <t>عصمت</t>
  </si>
  <si>
    <t>بهجه</t>
  </si>
  <si>
    <t>إياد</t>
  </si>
  <si>
    <t>خالدية</t>
  </si>
  <si>
    <t>محمد حمزه</t>
  </si>
  <si>
    <t>شريف</t>
  </si>
  <si>
    <t>فتاة</t>
  </si>
  <si>
    <t>محمد أمين</t>
  </si>
  <si>
    <t>ايناس</t>
  </si>
  <si>
    <t>ذكاء</t>
  </si>
  <si>
    <t>مروة الحسين</t>
  </si>
  <si>
    <t>مي الصالح</t>
  </si>
  <si>
    <t>أسعد</t>
  </si>
  <si>
    <t>عائدة</t>
  </si>
  <si>
    <t>اكتمال</t>
  </si>
  <si>
    <t>شحاده</t>
  </si>
  <si>
    <t>حمدان</t>
  </si>
  <si>
    <t>لمى</t>
  </si>
  <si>
    <t>احمد حيدر</t>
  </si>
  <si>
    <t>رأس المعرة</t>
  </si>
  <si>
    <t>امين حسن</t>
  </si>
  <si>
    <t xml:space="preserve">يمامة </t>
  </si>
  <si>
    <t>تلفيتا</t>
  </si>
  <si>
    <t>فاطر المحمد</t>
  </si>
  <si>
    <t>كفر الطون</t>
  </si>
  <si>
    <t>مهدي</t>
  </si>
  <si>
    <t xml:space="preserve">إبراهيم </t>
  </si>
  <si>
    <t>عطا</t>
  </si>
  <si>
    <t>يمنه</t>
  </si>
  <si>
    <t>ايمن الصباغ</t>
  </si>
  <si>
    <t>طليطله عبد الرحمن</t>
  </si>
  <si>
    <t>ميسون قنبر</t>
  </si>
  <si>
    <t>السوق</t>
  </si>
  <si>
    <t>عبد</t>
  </si>
  <si>
    <t>قرفا</t>
  </si>
  <si>
    <t>حسن رزق</t>
  </si>
  <si>
    <t>امال المشوط</t>
  </si>
  <si>
    <t>حازم الجنيدي</t>
  </si>
  <si>
    <t>حورية</t>
  </si>
  <si>
    <t>محمد فهمي</t>
  </si>
  <si>
    <t xml:space="preserve">دير الزور </t>
  </si>
  <si>
    <t xml:space="preserve">منى </t>
  </si>
  <si>
    <t>وطفه</t>
  </si>
  <si>
    <t>راضي</t>
  </si>
  <si>
    <t>كاملة</t>
  </si>
  <si>
    <t>احمد حسن</t>
  </si>
  <si>
    <t>عايده</t>
  </si>
  <si>
    <t>محمد شاكر</t>
  </si>
  <si>
    <t>مخلف</t>
  </si>
  <si>
    <t>سناء عثمان</t>
  </si>
  <si>
    <t>خدوج</t>
  </si>
  <si>
    <t>سمر حسن</t>
  </si>
  <si>
    <t>نهيدة</t>
  </si>
  <si>
    <t>فرزت</t>
  </si>
  <si>
    <t>علي صقر</t>
  </si>
  <si>
    <t>بسيم</t>
  </si>
  <si>
    <t>محمد مقصود</t>
  </si>
  <si>
    <t>محمد نعيم</t>
  </si>
  <si>
    <t>فردوس</t>
  </si>
  <si>
    <t xml:space="preserve">حماة </t>
  </si>
  <si>
    <t>المشرفة</t>
  </si>
  <si>
    <t>مطيع</t>
  </si>
  <si>
    <t>ريم الطويل</t>
  </si>
  <si>
    <t>سمر شلغين</t>
  </si>
  <si>
    <t>كنانه المقداد</t>
  </si>
  <si>
    <t xml:space="preserve">غصن </t>
  </si>
  <si>
    <t>نبع الصخر</t>
  </si>
  <si>
    <t>موحسن</t>
  </si>
  <si>
    <t>ايه الحكيم</t>
  </si>
  <si>
    <t>عماد الزغت</t>
  </si>
  <si>
    <t xml:space="preserve">سليمان </t>
  </si>
  <si>
    <t>رنيم المدفعي</t>
  </si>
  <si>
    <t>أمال</t>
  </si>
  <si>
    <t xml:space="preserve">دوما </t>
  </si>
  <si>
    <t>رشا عربي</t>
  </si>
  <si>
    <t>انعام صليبي</t>
  </si>
  <si>
    <t>فارس سكيكر</t>
  </si>
  <si>
    <t>هشام القطريب</t>
  </si>
  <si>
    <t>نور بكداش</t>
  </si>
  <si>
    <t>هلا العاقل</t>
  </si>
  <si>
    <t>سيزار اسماعيل</t>
  </si>
  <si>
    <t>نادرة</t>
  </si>
  <si>
    <t>طارق عليان تبلو</t>
  </si>
  <si>
    <t>ولاء</t>
  </si>
  <si>
    <t>سهيلا الرحال</t>
  </si>
  <si>
    <t>شيماء عبيدان</t>
  </si>
  <si>
    <t>بارمايا</t>
  </si>
  <si>
    <t>كنان الحمصي</t>
  </si>
  <si>
    <t>خليل العقدي</t>
  </si>
  <si>
    <t>يسرى البردقاني</t>
  </si>
  <si>
    <t>لارا الجبر</t>
  </si>
  <si>
    <t>صياح</t>
  </si>
  <si>
    <t>ريمه حازم</t>
  </si>
  <si>
    <t>شفيقه</t>
  </si>
  <si>
    <t>ايهم نادر</t>
  </si>
  <si>
    <t>جويده</t>
  </si>
  <si>
    <t>راما الجزار</t>
  </si>
  <si>
    <t>وائل خضره</t>
  </si>
  <si>
    <t>مجد الفحل</t>
  </si>
  <si>
    <t>وليد احمد</t>
  </si>
  <si>
    <t>مهند باطيه</t>
  </si>
  <si>
    <t>حتيتة التركمان</t>
  </si>
  <si>
    <t xml:space="preserve">النبك </t>
  </si>
  <si>
    <t>محمد نور حسن</t>
  </si>
  <si>
    <t>رسلان الدرويش</t>
  </si>
  <si>
    <t>جعفر خير الله</t>
  </si>
  <si>
    <t>شبلي</t>
  </si>
  <si>
    <t>امير</t>
  </si>
  <si>
    <t>محمد الحمصي</t>
  </si>
  <si>
    <t>شاهر</t>
  </si>
  <si>
    <t>حسين حمود</t>
  </si>
  <si>
    <t>معن</t>
  </si>
  <si>
    <t>اسماعيل المحمد</t>
  </si>
  <si>
    <t>نجاه</t>
  </si>
  <si>
    <t>بغداد</t>
  </si>
  <si>
    <t>عبد الرحمن الحاج</t>
  </si>
  <si>
    <t>ريحان</t>
  </si>
  <si>
    <t>احمد الاحمد</t>
  </si>
  <si>
    <t>علية</t>
  </si>
  <si>
    <t>محمد العلي</t>
  </si>
  <si>
    <t xml:space="preserve">حماه العزيزية </t>
  </si>
  <si>
    <t>بتول احمد</t>
  </si>
  <si>
    <t>عماد الدين عبد الله</t>
  </si>
  <si>
    <t>سعيد زنكلو</t>
  </si>
  <si>
    <t xml:space="preserve">اورم الجوز </t>
  </si>
  <si>
    <t>مهند العقله</t>
  </si>
  <si>
    <t>الحتان</t>
  </si>
  <si>
    <t>غدير قاسم</t>
  </si>
  <si>
    <t>محمد صالح العجمي</t>
  </si>
  <si>
    <t>لين داده</t>
  </si>
  <si>
    <t>يزن الخازم</t>
  </si>
  <si>
    <t>اية الاسعد</t>
  </si>
  <si>
    <t>فراس الدين الايوبي</t>
  </si>
  <si>
    <t>حسام ديوب</t>
  </si>
  <si>
    <t>انيسة</t>
  </si>
  <si>
    <t>شيرين الحمصي الشهير بالزرق</t>
  </si>
  <si>
    <t>علياء كرباج</t>
  </si>
  <si>
    <t>فيزه</t>
  </si>
  <si>
    <t xml:space="preserve">حاصبيا </t>
  </si>
  <si>
    <t>علياء الازهر</t>
  </si>
  <si>
    <t>سامي طلس</t>
  </si>
  <si>
    <t>احمد الطرخو</t>
  </si>
  <si>
    <t xml:space="preserve">الحسكة </t>
  </si>
  <si>
    <t>رابيا ميهوب</t>
  </si>
  <si>
    <t>تموزي</t>
  </si>
  <si>
    <t>نشوة ريا</t>
  </si>
  <si>
    <t>رؤى ابو صالح</t>
  </si>
  <si>
    <t>التوبه</t>
  </si>
  <si>
    <t>محمد نزيه</t>
  </si>
  <si>
    <t>فهميه</t>
  </si>
  <si>
    <t>فرح عبيسي</t>
  </si>
  <si>
    <t>علاء سكيكر</t>
  </si>
  <si>
    <t>علياء اوطه باشي</t>
  </si>
  <si>
    <t>رغده ابراهيم</t>
  </si>
  <si>
    <t xml:space="preserve">توفيق </t>
  </si>
  <si>
    <t xml:space="preserve">سعاد </t>
  </si>
  <si>
    <t>نعامه</t>
  </si>
  <si>
    <t>رولا زيدان</t>
  </si>
  <si>
    <t>ناهدة</t>
  </si>
  <si>
    <t>اثنيه</t>
  </si>
  <si>
    <t>محمد أمين زرلي</t>
  </si>
  <si>
    <t>اميره العبد السلامه</t>
  </si>
  <si>
    <t>صعب</t>
  </si>
  <si>
    <t>المريعية</t>
  </si>
  <si>
    <t>محمد شوكت العش</t>
  </si>
  <si>
    <t>زين العابدين احمد</t>
  </si>
  <si>
    <t>مثيلا</t>
  </si>
  <si>
    <t>محمد خالد الخطيب</t>
  </si>
  <si>
    <t>محمد غزوان</t>
  </si>
  <si>
    <t>محمد رشاد شرفاوي</t>
  </si>
  <si>
    <t>هالة عباس</t>
  </si>
  <si>
    <t>امنة سفر</t>
  </si>
  <si>
    <t>هلا شربجي</t>
  </si>
  <si>
    <t>محمد حسان</t>
  </si>
  <si>
    <t>نادين مكارم</t>
  </si>
  <si>
    <t>امون</t>
  </si>
  <si>
    <t>أنيسه</t>
  </si>
  <si>
    <t>ركان</t>
  </si>
  <si>
    <t>بسيمة</t>
  </si>
  <si>
    <t>ادريس</t>
  </si>
  <si>
    <t>اناس</t>
  </si>
  <si>
    <t>عبد الجليل</t>
  </si>
  <si>
    <t>مها نعمان</t>
  </si>
  <si>
    <t>شهيرة</t>
  </si>
  <si>
    <t>سليمان العيفان</t>
  </si>
  <si>
    <t>السكرية</t>
  </si>
  <si>
    <t>سامر الكوسا</t>
  </si>
  <si>
    <t>قتيبه ابو جيب</t>
  </si>
  <si>
    <t>سميه رمان</t>
  </si>
  <si>
    <t>بشرى صلاح</t>
  </si>
  <si>
    <t>سوزان الطير</t>
  </si>
  <si>
    <t>حسين الدياب</t>
  </si>
  <si>
    <t>صياح الكفيري</t>
  </si>
  <si>
    <t>رزان صالح</t>
  </si>
  <si>
    <t>وديعه</t>
  </si>
  <si>
    <t>محمد زعرور</t>
  </si>
  <si>
    <t>سهير ابراهيم</t>
  </si>
  <si>
    <t xml:space="preserve">قرين </t>
  </si>
  <si>
    <t>ولهان ابراهيم</t>
  </si>
  <si>
    <t>راشد</t>
  </si>
  <si>
    <t>محمد امين عرسان</t>
  </si>
  <si>
    <t>هدية</t>
  </si>
  <si>
    <t>هالة</t>
  </si>
  <si>
    <t>رولا العبد القادر السليمان</t>
  </si>
  <si>
    <t>نضال عاصي</t>
  </si>
  <si>
    <t>محمد خيربك</t>
  </si>
  <si>
    <t xml:space="preserve">جبلة </t>
  </si>
  <si>
    <t>هبه الاسدي</t>
  </si>
  <si>
    <t>الرفيد</t>
  </si>
  <si>
    <t>سمر سوار</t>
  </si>
  <si>
    <t xml:space="preserve">بنغازي </t>
  </si>
  <si>
    <t>سليمان قهوه جي</t>
  </si>
  <si>
    <t>علي السلامه</t>
  </si>
  <si>
    <t>اسامه حلواني</t>
  </si>
  <si>
    <t>هاله قطناني</t>
  </si>
  <si>
    <t>عسليه</t>
  </si>
  <si>
    <t>ولاء العزب</t>
  </si>
  <si>
    <t>صالحة</t>
  </si>
  <si>
    <t>سليمان سليمان</t>
  </si>
  <si>
    <t>يسرا</t>
  </si>
  <si>
    <t>مسره</t>
  </si>
  <si>
    <t>محمد شفيق</t>
  </si>
  <si>
    <t>شيراز</t>
  </si>
  <si>
    <t>نور الخضر</t>
  </si>
  <si>
    <t>معلا</t>
  </si>
  <si>
    <t xml:space="preserve">فادية </t>
  </si>
  <si>
    <t>ليلى كدادي</t>
  </si>
  <si>
    <t xml:space="preserve">أشرفية صحنايا </t>
  </si>
  <si>
    <t>احمد هاروش</t>
  </si>
  <si>
    <t>نور مونس</t>
  </si>
  <si>
    <t>ادهم</t>
  </si>
  <si>
    <t>هبه احمد</t>
  </si>
  <si>
    <t>بسين</t>
  </si>
  <si>
    <t>رود العجي</t>
  </si>
  <si>
    <t>شمس شعبان</t>
  </si>
  <si>
    <t>كارول ابو نمر</t>
  </si>
  <si>
    <t>كميل</t>
  </si>
  <si>
    <t>حينة</t>
  </si>
  <si>
    <t>انيس القباني</t>
  </si>
  <si>
    <t>محمد عبد الله</t>
  </si>
  <si>
    <t>نديم محمد برو</t>
  </si>
  <si>
    <t>علاء ابو سكة</t>
  </si>
  <si>
    <t>جوريه</t>
  </si>
  <si>
    <t>مهند الحلاق</t>
  </si>
  <si>
    <t>رسيلا</t>
  </si>
  <si>
    <t>حماة السلمية</t>
  </si>
  <si>
    <t>رزان العبد</t>
  </si>
  <si>
    <t>فائده</t>
  </si>
  <si>
    <t>ديمه عجيب</t>
  </si>
  <si>
    <t>بسنديانا</t>
  </si>
  <si>
    <t>خالد الشلاش</t>
  </si>
  <si>
    <t>شلاش</t>
  </si>
  <si>
    <t>ابو دردة</t>
  </si>
  <si>
    <t>رتيبه مخلوف</t>
  </si>
  <si>
    <t>حير المسيل</t>
  </si>
  <si>
    <t>سحر عباس</t>
  </si>
  <si>
    <t>فتات</t>
  </si>
  <si>
    <t>مطيعه</t>
  </si>
  <si>
    <t>حسين العابد</t>
  </si>
  <si>
    <t>الشقرانيه</t>
  </si>
  <si>
    <t>حنين حاج احمد</t>
  </si>
  <si>
    <t>ايهم محمد</t>
  </si>
  <si>
    <t>نبيهة</t>
  </si>
  <si>
    <t>نور الربيع المصري</t>
  </si>
  <si>
    <t>جانيت منصور</t>
  </si>
  <si>
    <t>نبع الطيب</t>
  </si>
  <si>
    <t>زيدان</t>
  </si>
  <si>
    <t xml:space="preserve">قدسيا </t>
  </si>
  <si>
    <t>نسرين العباس</t>
  </si>
  <si>
    <t>الشلحه</t>
  </si>
  <si>
    <t>بدريه</t>
  </si>
  <si>
    <t>هبه طه</t>
  </si>
  <si>
    <t>رزان زهيري</t>
  </si>
  <si>
    <t>عهد عجور</t>
  </si>
  <si>
    <t>مامون</t>
  </si>
  <si>
    <t>غير سورية</t>
  </si>
  <si>
    <t>رتيبه ابراهيم</t>
  </si>
  <si>
    <t>صباح ابو نصر</t>
  </si>
  <si>
    <t>الغسانيه</t>
  </si>
  <si>
    <t>جومانه المصري</t>
  </si>
  <si>
    <t>روان محمود</t>
  </si>
  <si>
    <t>مجيد</t>
  </si>
  <si>
    <t>العفينه</t>
  </si>
  <si>
    <t>خالد الاحمد</t>
  </si>
  <si>
    <t>هادي خضور</t>
  </si>
  <si>
    <t>رئيفة</t>
  </si>
  <si>
    <t xml:space="preserve">صافيتا </t>
  </si>
  <si>
    <t>مريم حموده</t>
  </si>
  <si>
    <t>عطيه</t>
  </si>
  <si>
    <t>خضره عثمان</t>
  </si>
  <si>
    <t>مزرعة بيت جن</t>
  </si>
  <si>
    <t>عمار حمدون</t>
  </si>
  <si>
    <t>ربا مخلوف</t>
  </si>
  <si>
    <t>نسرين تقي</t>
  </si>
  <si>
    <t>عبد العال</t>
  </si>
  <si>
    <t>محمد البني</t>
  </si>
  <si>
    <t>وسام</t>
  </si>
  <si>
    <t>محمد مطاوع</t>
  </si>
  <si>
    <t>رائدة</t>
  </si>
  <si>
    <t>احمد عجيب</t>
  </si>
  <si>
    <t>نوفا</t>
  </si>
  <si>
    <t>طارق حسين</t>
  </si>
  <si>
    <t>سومر عموري</t>
  </si>
  <si>
    <t>انطونيوس</t>
  </si>
  <si>
    <t>فاديا الخوري</t>
  </si>
  <si>
    <t>مهديه ادريس</t>
  </si>
  <si>
    <t>ريم قوقس</t>
  </si>
  <si>
    <t>فؤاد الرحيل</t>
  </si>
  <si>
    <t>فراس حديفه</t>
  </si>
  <si>
    <t>امل مجر</t>
  </si>
  <si>
    <t>بري الشرقي</t>
  </si>
  <si>
    <t>هبة خضور</t>
  </si>
  <si>
    <t>السويده</t>
  </si>
  <si>
    <t>غياث شهابي</t>
  </si>
  <si>
    <t>بحريه</t>
  </si>
  <si>
    <t>جدى منصور</t>
  </si>
  <si>
    <t>نور حجار</t>
  </si>
  <si>
    <t>يوسف حسين</t>
  </si>
  <si>
    <t>طالب محسن</t>
  </si>
  <si>
    <t>آذار</t>
  </si>
  <si>
    <t>يامن قدسية</t>
  </si>
  <si>
    <t>سلحب</t>
  </si>
  <si>
    <t>كامل ابراهيم</t>
  </si>
  <si>
    <t>سكينة</t>
  </si>
  <si>
    <t>عمر النسر</t>
  </si>
  <si>
    <t>زكية</t>
  </si>
  <si>
    <t>ياسين ادريس</t>
  </si>
  <si>
    <t>محمد صفوان الدبس</t>
  </si>
  <si>
    <t xml:space="preserve">مادلين بعريني </t>
  </si>
  <si>
    <t>فيصل العلي</t>
  </si>
  <si>
    <t>ابو قاووق</t>
  </si>
  <si>
    <t>فادي الرفاعي</t>
  </si>
  <si>
    <t>مروه الشلبي</t>
  </si>
  <si>
    <t>علي البغدادي النجدي</t>
  </si>
  <si>
    <t>محمد بدران</t>
  </si>
  <si>
    <t xml:space="preserve">مسحرة </t>
  </si>
  <si>
    <t>نورالهدى</t>
  </si>
  <si>
    <t>افرنجية</t>
  </si>
  <si>
    <t>اسيه</t>
  </si>
  <si>
    <t>هلا متاعة عكاش</t>
  </si>
  <si>
    <t>عمر محمد</t>
  </si>
  <si>
    <t>نور نور الدين</t>
  </si>
  <si>
    <t>رنيم القدسي</t>
  </si>
  <si>
    <t>محمد عرفان</t>
  </si>
  <si>
    <t>إيمان اللو</t>
  </si>
  <si>
    <t>حسين العليان</t>
  </si>
  <si>
    <t>محمد فراس الخباز</t>
  </si>
  <si>
    <t>فوزان</t>
  </si>
  <si>
    <t>زين العابدين صالحه</t>
  </si>
  <si>
    <t>بلال مرزوق</t>
  </si>
  <si>
    <t>شفيق السعدي</t>
  </si>
  <si>
    <t>الهام طاهر</t>
  </si>
  <si>
    <t>ايثار</t>
  </si>
  <si>
    <t>زمرين</t>
  </si>
  <si>
    <t>وسيم صالح</t>
  </si>
  <si>
    <t>خضرة</t>
  </si>
  <si>
    <t>صافيتا الصومعة</t>
  </si>
  <si>
    <t>احمد جندي</t>
  </si>
  <si>
    <t>يعرب عبد اللطيف</t>
  </si>
  <si>
    <t>محمد سامر كمال الدين</t>
  </si>
  <si>
    <t>كرم الحلبوني</t>
  </si>
  <si>
    <t>ميسون البغدادي</t>
  </si>
  <si>
    <t>رضوان الكيال</t>
  </si>
  <si>
    <t>بثينه العرفي</t>
  </si>
  <si>
    <t>حامديه</t>
  </si>
  <si>
    <t>محمد العلان</t>
  </si>
  <si>
    <t>هتون سليمان</t>
  </si>
  <si>
    <t>سامر كنعان</t>
  </si>
  <si>
    <t xml:space="preserve">جديدة </t>
  </si>
  <si>
    <t>أحمد ملص</t>
  </si>
  <si>
    <t>جمال عبد الناصر</t>
  </si>
  <si>
    <t>عواد</t>
  </si>
  <si>
    <t>جهينة</t>
  </si>
  <si>
    <t>خالد الهنوس</t>
  </si>
  <si>
    <t>رهيف</t>
  </si>
  <si>
    <t>زين العابدين العاتكي</t>
  </si>
  <si>
    <t>حيان محمد</t>
  </si>
  <si>
    <t>فتاح نصار</t>
  </si>
  <si>
    <t>احمد كروزه</t>
  </si>
  <si>
    <t>الحاضر</t>
  </si>
  <si>
    <t>محمد طعمه</t>
  </si>
  <si>
    <t>محمود كناكري</t>
  </si>
  <si>
    <t>دياب مقلد</t>
  </si>
  <si>
    <t>مجير</t>
  </si>
  <si>
    <t>محمدبهاء الحياني</t>
  </si>
  <si>
    <t>روعه الحياني</t>
  </si>
  <si>
    <t>بزينه</t>
  </si>
  <si>
    <t>مجد غازي</t>
  </si>
  <si>
    <t>وليد صالح</t>
  </si>
  <si>
    <t>دربل</t>
  </si>
  <si>
    <t>فراس خويص</t>
  </si>
  <si>
    <t>جادو</t>
  </si>
  <si>
    <t>ادهم ابو حمرا</t>
  </si>
  <si>
    <t>هلا ابو ريشة</t>
  </si>
  <si>
    <t>عبود</t>
  </si>
  <si>
    <t>حاتم الديب</t>
  </si>
  <si>
    <t>حسام الجهني</t>
  </si>
  <si>
    <t>عبدالرحيم</t>
  </si>
  <si>
    <t>رهيجه</t>
  </si>
  <si>
    <t>مجيده</t>
  </si>
  <si>
    <t>مامون صالح</t>
  </si>
  <si>
    <t>سند</t>
  </si>
  <si>
    <t>زهرالبان صالح</t>
  </si>
  <si>
    <t>حرفا</t>
  </si>
  <si>
    <t xml:space="preserve">يبرود </t>
  </si>
  <si>
    <t>همام دمسرخو</t>
  </si>
  <si>
    <t>رنيم طراف</t>
  </si>
  <si>
    <t>دير ابراهيم</t>
  </si>
  <si>
    <t>بديعه سلوم</t>
  </si>
  <si>
    <t>محمد الطحان</t>
  </si>
  <si>
    <t>مهند الاحمد</t>
  </si>
  <si>
    <t>الشوكليته</t>
  </si>
  <si>
    <t>مالك مكارم</t>
  </si>
  <si>
    <t xml:space="preserve">حنان </t>
  </si>
  <si>
    <t>مشاعل</t>
  </si>
  <si>
    <t>فريزة</t>
  </si>
  <si>
    <t>نور الحلاق</t>
  </si>
  <si>
    <t>عياش</t>
  </si>
  <si>
    <t>شمسة</t>
  </si>
  <si>
    <t>نجوه</t>
  </si>
  <si>
    <t>رحمه حسن اغا</t>
  </si>
  <si>
    <t>عيسى محفوظ</t>
  </si>
  <si>
    <t>قدم عسالي</t>
  </si>
  <si>
    <t>محمد خالد الحكيم</t>
  </si>
  <si>
    <t>خليل صالح</t>
  </si>
  <si>
    <t>وسيم بدران</t>
  </si>
  <si>
    <t>ديرالزور</t>
  </si>
  <si>
    <t>طارق عبد الله</t>
  </si>
  <si>
    <t>عبد الصمد</t>
  </si>
  <si>
    <t>خالد المقداد</t>
  </si>
  <si>
    <t>شيرين حيو</t>
  </si>
  <si>
    <t>سليفاتا وهبي</t>
  </si>
  <si>
    <t>لونديوس</t>
  </si>
  <si>
    <t>اباء الجبة</t>
  </si>
  <si>
    <t>علي بهلول</t>
  </si>
  <si>
    <t>يوسف البكر</t>
  </si>
  <si>
    <t>ساره الصالح</t>
  </si>
  <si>
    <t>زينب الهبج</t>
  </si>
  <si>
    <t>محمد سامر سويد</t>
  </si>
  <si>
    <t>بليغ</t>
  </si>
  <si>
    <t>هبه رجب</t>
  </si>
  <si>
    <t>خلف</t>
  </si>
  <si>
    <t>ريم ديب</t>
  </si>
  <si>
    <t>مجد مراد</t>
  </si>
  <si>
    <t>علي الميدعاني</t>
  </si>
  <si>
    <t>ماريا عربيني</t>
  </si>
  <si>
    <t>عنايت</t>
  </si>
  <si>
    <t>عبيده العلي</t>
  </si>
  <si>
    <t>ريم التركماني</t>
  </si>
  <si>
    <t>محمدربيع</t>
  </si>
  <si>
    <t>اديبة</t>
  </si>
  <si>
    <t>فاتن حمدان</t>
  </si>
  <si>
    <t>عماد حمصية</t>
  </si>
  <si>
    <t>احمد المفعلاني</t>
  </si>
  <si>
    <t>محمد معروف</t>
  </si>
  <si>
    <t>زينه حواط</t>
  </si>
  <si>
    <t>ميلاد ابراهيم</t>
  </si>
  <si>
    <t>نظمية شهاب</t>
  </si>
  <si>
    <t>رغد الطحان الزعيم</t>
  </si>
  <si>
    <t>ضحى</t>
  </si>
  <si>
    <t>محمد عبد الله حج عمر</t>
  </si>
  <si>
    <t>احمد هاني</t>
  </si>
  <si>
    <t>شهد الفوال</t>
  </si>
  <si>
    <t>ريما شاكر</t>
  </si>
  <si>
    <t>هنية حاطوم</t>
  </si>
  <si>
    <t>عمار الطباع</t>
  </si>
  <si>
    <t>أسماء شعبان</t>
  </si>
  <si>
    <t>شريفه عتمه</t>
  </si>
  <si>
    <t xml:space="preserve">خان شيخون </t>
  </si>
  <si>
    <t>غياث عبيد</t>
  </si>
  <si>
    <t>احمد العلبي</t>
  </si>
  <si>
    <t>رنا الغفير</t>
  </si>
  <si>
    <t>نور فتينة</t>
  </si>
  <si>
    <t>محمد فايز البلح</t>
  </si>
  <si>
    <t>خليل سليمان</t>
  </si>
  <si>
    <t>مدينا</t>
  </si>
  <si>
    <t>محمد مظهر المنجد</t>
  </si>
  <si>
    <t>علي المكائيل</t>
  </si>
  <si>
    <t xml:space="preserve">ياسين </t>
  </si>
  <si>
    <t>محمد خليل سيف</t>
  </si>
  <si>
    <t>رامي شاهين</t>
  </si>
  <si>
    <t>محمد ياسين سريول</t>
  </si>
  <si>
    <t>نسرين الشليان</t>
  </si>
  <si>
    <t>هدى البيرقدار</t>
  </si>
  <si>
    <t>هبه الرفاعي</t>
  </si>
  <si>
    <t xml:space="preserve">صباح </t>
  </si>
  <si>
    <t>عزام</t>
  </si>
  <si>
    <t>الميادين</t>
  </si>
  <si>
    <t>هاني زيود</t>
  </si>
  <si>
    <t>سهاء</t>
  </si>
  <si>
    <t>فراس ركاب</t>
  </si>
  <si>
    <t>موفيد</t>
  </si>
  <si>
    <t>رماح دخول</t>
  </si>
  <si>
    <t>صفوان يوسف</t>
  </si>
  <si>
    <t>محمد سمندر</t>
  </si>
  <si>
    <t>سيرين زقزق</t>
  </si>
  <si>
    <t xml:space="preserve">زهير </t>
  </si>
  <si>
    <t>عيون</t>
  </si>
  <si>
    <t>نديمه</t>
  </si>
  <si>
    <t>مجيب</t>
  </si>
  <si>
    <t>فراس عيسى</t>
  </si>
  <si>
    <t>كيناز</t>
  </si>
  <si>
    <t>عزيزه ابو بكر</t>
  </si>
  <si>
    <t>روهلات</t>
  </si>
  <si>
    <t>أنس عبد العزيز</t>
  </si>
  <si>
    <t>جميل اومري</t>
  </si>
  <si>
    <t>شادي المحمود</t>
  </si>
  <si>
    <t>اكرم بدران</t>
  </si>
  <si>
    <t>ناديه دعبول</t>
  </si>
  <si>
    <t>احمد المعلم</t>
  </si>
  <si>
    <t>فادي العلي</t>
  </si>
  <si>
    <t xml:space="preserve">حمصي </t>
  </si>
  <si>
    <t xml:space="preserve">فلك </t>
  </si>
  <si>
    <t xml:space="preserve">ريف ددمشق </t>
  </si>
  <si>
    <t>عايد الفقير</t>
  </si>
  <si>
    <t>انس الداري</t>
  </si>
  <si>
    <t>محمد عماد القنبري</t>
  </si>
  <si>
    <t>خلخلة</t>
  </si>
  <si>
    <t>ايهم علي</t>
  </si>
  <si>
    <t>عبد الله الطالب</t>
  </si>
  <si>
    <t>احمد جباصيني</t>
  </si>
  <si>
    <t>قتيبة صعب</t>
  </si>
  <si>
    <t>بانياس</t>
  </si>
  <si>
    <t>محمد طارق زهوة</t>
  </si>
  <si>
    <t>احمد طلال</t>
  </si>
  <si>
    <t>ماهر ساعور</t>
  </si>
  <si>
    <t>محمود شيخ علي</t>
  </si>
  <si>
    <t>نجاح عبد الله</t>
  </si>
  <si>
    <t>رهف الخولي</t>
  </si>
  <si>
    <t>محمد سامر صهيون</t>
  </si>
  <si>
    <t>عمر شوكه</t>
  </si>
  <si>
    <t>عبد العزيز لالا</t>
  </si>
  <si>
    <t>ليلا الحسن</t>
  </si>
  <si>
    <t>ملاك العبيدي</t>
  </si>
  <si>
    <t>اناس سعده</t>
  </si>
  <si>
    <t>جدبده الوادي</t>
  </si>
  <si>
    <t>فائزة</t>
  </si>
  <si>
    <t>أكرم</t>
  </si>
  <si>
    <t>زاهد</t>
  </si>
  <si>
    <t>صالح حسن</t>
  </si>
  <si>
    <t>عبد الحميد شقير</t>
  </si>
  <si>
    <t xml:space="preserve">أميرة </t>
  </si>
  <si>
    <t>ساره زينب</t>
  </si>
  <si>
    <t>الاذقية</t>
  </si>
  <si>
    <t>مهديه</t>
  </si>
  <si>
    <t>مرح شيا</t>
  </si>
  <si>
    <t>محمد الغزاوي</t>
  </si>
  <si>
    <t>سامر فلوح</t>
  </si>
  <si>
    <t>خالد خليفه</t>
  </si>
  <si>
    <t>سامر ابو جراب</t>
  </si>
  <si>
    <t>مجد الابراهيم</t>
  </si>
  <si>
    <t>محمد عرنوس</t>
  </si>
  <si>
    <t>سهيلة</t>
  </si>
  <si>
    <t xml:space="preserve">ادلب </t>
  </si>
  <si>
    <t xml:space="preserve">هيام </t>
  </si>
  <si>
    <t>باسل العلي</t>
  </si>
  <si>
    <t>الحميديه</t>
  </si>
  <si>
    <t>شفيق</t>
  </si>
  <si>
    <t>احسين</t>
  </si>
  <si>
    <t>محمد اسامه مرمر</t>
  </si>
  <si>
    <t>مراد المتني</t>
  </si>
  <si>
    <t>رولان دبوره</t>
  </si>
  <si>
    <t>جمال انيس</t>
  </si>
  <si>
    <t>وائل عدلة</t>
  </si>
  <si>
    <t>فهيمة</t>
  </si>
  <si>
    <t>لانا الحلبي</t>
  </si>
  <si>
    <t>ريم ملاطيه لي</t>
  </si>
  <si>
    <t>عبد الكريم نصرالله</t>
  </si>
  <si>
    <t>نصر الله</t>
  </si>
  <si>
    <t>محمد البيطار</t>
  </si>
  <si>
    <t>الاء البني</t>
  </si>
  <si>
    <t xml:space="preserve">ضياء الدين </t>
  </si>
  <si>
    <t xml:space="preserve">ناصر </t>
  </si>
  <si>
    <t>وسام الغزالي</t>
  </si>
  <si>
    <t>حليمه النصيرات</t>
  </si>
  <si>
    <t>مضر حيدر</t>
  </si>
  <si>
    <t>الجبة</t>
  </si>
  <si>
    <t>سامر الزين</t>
  </si>
  <si>
    <t>سرمين</t>
  </si>
  <si>
    <t>راميا نكاش</t>
  </si>
  <si>
    <t xml:space="preserve">محي الدين </t>
  </si>
  <si>
    <t xml:space="preserve">فتحيه </t>
  </si>
  <si>
    <t>دارين الصمادي</t>
  </si>
  <si>
    <t>مقبل</t>
  </si>
  <si>
    <t>جهاد ناصيف</t>
  </si>
  <si>
    <t xml:space="preserve">سهام </t>
  </si>
  <si>
    <t>محمد سلو</t>
  </si>
  <si>
    <t>غيث الدراوشه</t>
  </si>
  <si>
    <t>نواعم</t>
  </si>
  <si>
    <t>ميساء نصرت</t>
  </si>
  <si>
    <t>سعدى</t>
  </si>
  <si>
    <t>وسام الديوب</t>
  </si>
  <si>
    <t>شميه</t>
  </si>
  <si>
    <t>وائل نزال</t>
  </si>
  <si>
    <t>شادي رحال</t>
  </si>
  <si>
    <t>املين</t>
  </si>
  <si>
    <t>ديانا الزخ</t>
  </si>
  <si>
    <t>زهره حسين</t>
  </si>
  <si>
    <t>سيانو</t>
  </si>
  <si>
    <t>حنيفه</t>
  </si>
  <si>
    <t>رهف منصور</t>
  </si>
  <si>
    <t>دينا ابو درهمين</t>
  </si>
  <si>
    <t>رسيله</t>
  </si>
  <si>
    <t>محمود شدود</t>
  </si>
  <si>
    <t>علي عزيز</t>
  </si>
  <si>
    <t>نعيمة</t>
  </si>
  <si>
    <t>ريبال مكارم</t>
  </si>
  <si>
    <t>شفاء زيناتي</t>
  </si>
  <si>
    <t>رغيب</t>
  </si>
  <si>
    <t>زهير ميهوب</t>
  </si>
  <si>
    <t>محمد الدياب</t>
  </si>
  <si>
    <t>ضحوه</t>
  </si>
  <si>
    <t>ريما الحلبي</t>
  </si>
  <si>
    <t>عمار حسن</t>
  </si>
  <si>
    <t>رولا تللو النشواتي</t>
  </si>
  <si>
    <t>نبيله خربوطلي</t>
  </si>
  <si>
    <t>نزار حمود الشيخ</t>
  </si>
  <si>
    <t xml:space="preserve">كسوة </t>
  </si>
  <si>
    <t>الحسكه</t>
  </si>
  <si>
    <t>بكا</t>
  </si>
  <si>
    <t>بهيجه</t>
  </si>
  <si>
    <t>نغم الضاهر عزام</t>
  </si>
  <si>
    <t>مياسه</t>
  </si>
  <si>
    <t>رانيه العبد</t>
  </si>
  <si>
    <t>ميراث مخلوف</t>
  </si>
  <si>
    <t>فاطمة سليمان</t>
  </si>
  <si>
    <t>ليث عزام</t>
  </si>
  <si>
    <t>نوف الرفاعي</t>
  </si>
  <si>
    <t>رويضه فروخ</t>
  </si>
  <si>
    <t>عشبان</t>
  </si>
  <si>
    <t>اسيا اختبار</t>
  </si>
  <si>
    <t>حسين القريان</t>
  </si>
  <si>
    <t>ضحيه</t>
  </si>
  <si>
    <t>نجها</t>
  </si>
  <si>
    <t>يمام صالح</t>
  </si>
  <si>
    <t>شهيره سكاف</t>
  </si>
  <si>
    <t xml:space="preserve">معضمية </t>
  </si>
  <si>
    <t>مرام سلوم</t>
  </si>
  <si>
    <t>ددمشق</t>
  </si>
  <si>
    <t>كرم</t>
  </si>
  <si>
    <t>نور طعمه</t>
  </si>
  <si>
    <t>احمد ثلجة</t>
  </si>
  <si>
    <t>حورات عمورين</t>
  </si>
  <si>
    <t>ديما قره واعظ</t>
  </si>
  <si>
    <t>محمد حماد</t>
  </si>
  <si>
    <t>مهران المهنا</t>
  </si>
  <si>
    <t xml:space="preserve">بصير </t>
  </si>
  <si>
    <t>دينا عبد القادر</t>
  </si>
  <si>
    <t>هيفاء الكردوش المعجون</t>
  </si>
  <si>
    <t>رنان الخياط</t>
  </si>
  <si>
    <t>زكريا مكنا</t>
  </si>
  <si>
    <t>صفوان النعمات</t>
  </si>
  <si>
    <t>سلطان</t>
  </si>
  <si>
    <t>محمد احسان الاغواني</t>
  </si>
  <si>
    <t>منى فقيه</t>
  </si>
  <si>
    <t>محمد ابو عين</t>
  </si>
  <si>
    <t>محمد غالب</t>
  </si>
  <si>
    <t>صباح عطايا</t>
  </si>
  <si>
    <t>سكندر ادنوف</t>
  </si>
  <si>
    <t>ناهد العويدات</t>
  </si>
  <si>
    <t>ماهر عليا</t>
  </si>
  <si>
    <t>حوش الصالحيه</t>
  </si>
  <si>
    <t>مدينه</t>
  </si>
  <si>
    <t>فاطمة الحاج</t>
  </si>
  <si>
    <t>هاشمية</t>
  </si>
  <si>
    <t>منى عائشة</t>
  </si>
  <si>
    <t>اميرة الرويشدي</t>
  </si>
  <si>
    <t>عماد الصعبي</t>
  </si>
  <si>
    <t>نعيمه اشريفه</t>
  </si>
  <si>
    <t>محمد نادر نجيب</t>
  </si>
  <si>
    <t>رولا النقار</t>
  </si>
  <si>
    <t>إنتصار</t>
  </si>
  <si>
    <t>رائد صالح</t>
  </si>
  <si>
    <t>كوسر خضور</t>
  </si>
  <si>
    <t>كردية</t>
  </si>
  <si>
    <t>رؤى حسيان</t>
  </si>
  <si>
    <t>بشرى بلو</t>
  </si>
  <si>
    <t>رزان خباز</t>
  </si>
  <si>
    <t>احمد مومن</t>
  </si>
  <si>
    <t>علاء حسن</t>
  </si>
  <si>
    <t>عائد الشلاخي</t>
  </si>
  <si>
    <t>هجران الحمدان</t>
  </si>
  <si>
    <t>اذربيجان</t>
  </si>
  <si>
    <t>جواد الاطرش</t>
  </si>
  <si>
    <t>رساس</t>
  </si>
  <si>
    <t>وفاء الخولي</t>
  </si>
  <si>
    <t>محمد سفيان</t>
  </si>
  <si>
    <t>انس عيون</t>
  </si>
  <si>
    <t>احمد عالا</t>
  </si>
  <si>
    <t>حمزه الخيرات</t>
  </si>
  <si>
    <t>عبد العزيز النهار</t>
  </si>
  <si>
    <t>منيزل</t>
  </si>
  <si>
    <t>ناديا النهار</t>
  </si>
  <si>
    <t>خالد مشلح</t>
  </si>
  <si>
    <t xml:space="preserve">زبيدة </t>
  </si>
  <si>
    <t xml:space="preserve">دير عطية </t>
  </si>
  <si>
    <t>بهاء الرواس</t>
  </si>
  <si>
    <t>فصل</t>
  </si>
  <si>
    <t>رهف الفتيان</t>
  </si>
  <si>
    <t>منار الحامد</t>
  </si>
  <si>
    <t>اسكندر زاعور</t>
  </si>
  <si>
    <t>علي فاضل</t>
  </si>
  <si>
    <t>وظيفه</t>
  </si>
  <si>
    <t>اسكندر</t>
  </si>
  <si>
    <t>حسن ابراهيم</t>
  </si>
  <si>
    <t>محمد قصيبه</t>
  </si>
  <si>
    <t>غسان العسلي</t>
  </si>
  <si>
    <t>وسام منصور زين الدين</t>
  </si>
  <si>
    <t>ريم ابراهيم</t>
  </si>
  <si>
    <t>احمد يونس</t>
  </si>
  <si>
    <t>غريب</t>
  </si>
  <si>
    <t>حمزة ابراهيم</t>
  </si>
  <si>
    <t>تل ابيض</t>
  </si>
  <si>
    <t>محمد هادي طير</t>
  </si>
  <si>
    <t>راما عبد الرحمن</t>
  </si>
  <si>
    <t>عبير عواد</t>
  </si>
  <si>
    <t>حسنة</t>
  </si>
  <si>
    <t>ماهر المنصور</t>
  </si>
  <si>
    <t>قاسم كويفاتي</t>
  </si>
  <si>
    <t>هويدا محمد</t>
  </si>
  <si>
    <t>كفر عبده</t>
  </si>
  <si>
    <t>خلود قصاب</t>
  </si>
  <si>
    <t xml:space="preserve">راس العين </t>
  </si>
  <si>
    <t>زهرة</t>
  </si>
  <si>
    <t>فلاح</t>
  </si>
  <si>
    <t xml:space="preserve">الصمدانية </t>
  </si>
  <si>
    <t>محمد غالي</t>
  </si>
  <si>
    <t>بسنقول</t>
  </si>
  <si>
    <t>الروضة</t>
  </si>
  <si>
    <t>بترياس</t>
  </si>
  <si>
    <t xml:space="preserve">سبينة </t>
  </si>
  <si>
    <t>قاسم عبد القادر</t>
  </si>
  <si>
    <t>تل كمبتري</t>
  </si>
  <si>
    <t>حسن بركات</t>
  </si>
  <si>
    <t>زين عثمان</t>
  </si>
  <si>
    <t>مهدي ميا</t>
  </si>
  <si>
    <t>تقلا</t>
  </si>
  <si>
    <t xml:space="preserve">القرداحة </t>
  </si>
  <si>
    <t>زويان العصلي</t>
  </si>
  <si>
    <t>غالية</t>
  </si>
  <si>
    <t>عطية</t>
  </si>
  <si>
    <t>اسقبله</t>
  </si>
  <si>
    <t>بكر</t>
  </si>
  <si>
    <t>ثمر</t>
  </si>
  <si>
    <t>ساميا</t>
  </si>
  <si>
    <t>محمد كباسه</t>
  </si>
  <si>
    <t>محمد هاشم عموش</t>
  </si>
  <si>
    <t xml:space="preserve">لطيفة </t>
  </si>
  <si>
    <t>عماد الدين نقوس</t>
  </si>
  <si>
    <t>سناء عبد الرحيم</t>
  </si>
  <si>
    <t>عنبوره</t>
  </si>
  <si>
    <t>ميساء سميط</t>
  </si>
  <si>
    <t>رفعت ديب</t>
  </si>
  <si>
    <t>الدريكيش</t>
  </si>
  <si>
    <t>جودت عبد الله</t>
  </si>
  <si>
    <t>رهام الموسى</t>
  </si>
  <si>
    <t>اسعاف</t>
  </si>
  <si>
    <t>جنين</t>
  </si>
  <si>
    <t>damascus</t>
  </si>
  <si>
    <t>الدالية</t>
  </si>
  <si>
    <t xml:space="preserve">عصام </t>
  </si>
  <si>
    <t>علي كاظم</t>
  </si>
  <si>
    <t>كفريا</t>
  </si>
  <si>
    <t>عصريه</t>
  </si>
  <si>
    <t>فرحان</t>
  </si>
  <si>
    <t>كماله</t>
  </si>
  <si>
    <t>ضيا</t>
  </si>
  <si>
    <t>باسله</t>
  </si>
  <si>
    <t>هاديا</t>
  </si>
  <si>
    <t>حوش عرب</t>
  </si>
  <si>
    <t>نبك</t>
  </si>
  <si>
    <t xml:space="preserve">جبعدين </t>
  </si>
  <si>
    <t>نجيحه</t>
  </si>
  <si>
    <t>اركيس</t>
  </si>
  <si>
    <t>حصنان</t>
  </si>
  <si>
    <t>زينب حسن</t>
  </si>
  <si>
    <t>مصطفى الخطيب</t>
  </si>
  <si>
    <t>معتز حرب هنيدي</t>
  </si>
  <si>
    <t>انور احمد محمد</t>
  </si>
  <si>
    <t>صبيحه</t>
  </si>
  <si>
    <t>الزياديه</t>
  </si>
  <si>
    <t>صابرين شهاب الدين</t>
  </si>
  <si>
    <t>محمد بعاج</t>
  </si>
  <si>
    <t>جعفر بشلاوي</t>
  </si>
  <si>
    <t>نهى الحموي</t>
  </si>
  <si>
    <t>مؤمنات</t>
  </si>
  <si>
    <t>جهاد يونس</t>
  </si>
  <si>
    <t>سراب الذياب</t>
  </si>
  <si>
    <t>احمد الصالح</t>
  </si>
  <si>
    <t>محمد الحمود</t>
  </si>
  <si>
    <t>نزيها</t>
  </si>
  <si>
    <t>احمد عثمان</t>
  </si>
  <si>
    <t>علي داود</t>
  </si>
  <si>
    <t xml:space="preserve">اياد </t>
  </si>
  <si>
    <t>ردينة</t>
  </si>
  <si>
    <t>منوه</t>
  </si>
  <si>
    <t>كلثوم</t>
  </si>
  <si>
    <t>هيام سويد</t>
  </si>
  <si>
    <t>ليله</t>
  </si>
  <si>
    <t>ميسر محمد</t>
  </si>
  <si>
    <t xml:space="preserve">مريم </t>
  </si>
  <si>
    <t>تعلا</t>
  </si>
  <si>
    <t>اريج حليمة</t>
  </si>
  <si>
    <t>مفير يبوس</t>
  </si>
  <si>
    <t>سماح طيب</t>
  </si>
  <si>
    <t xml:space="preserve">اللاذقية </t>
  </si>
  <si>
    <t>اماني ابو شاهين</t>
  </si>
  <si>
    <t>عتيبه</t>
  </si>
  <si>
    <t>الجيد</t>
  </si>
  <si>
    <t>عامر الزيبق</t>
  </si>
  <si>
    <t>اسراء السبيتان</t>
  </si>
  <si>
    <t>ربيع معرباني</t>
  </si>
  <si>
    <t xml:space="preserve">ليلى </t>
  </si>
  <si>
    <t>بشار العباس</t>
  </si>
  <si>
    <t>هبه ابراهيم</t>
  </si>
  <si>
    <t>نور الكردي</t>
  </si>
  <si>
    <t>اروى خليفة</t>
  </si>
  <si>
    <t xml:space="preserve">حلله </t>
  </si>
  <si>
    <t>محسن علي</t>
  </si>
  <si>
    <t>دكشوريه</t>
  </si>
  <si>
    <t>دلال رهبان</t>
  </si>
  <si>
    <t xml:space="preserve">روضه حوران </t>
  </si>
  <si>
    <t xml:space="preserve">مها </t>
  </si>
  <si>
    <t>بسمه تعتوع</t>
  </si>
  <si>
    <t>ادهم الشومري</t>
  </si>
  <si>
    <t>منى درويش</t>
  </si>
  <si>
    <t>رهيفه</t>
  </si>
  <si>
    <t>شغف</t>
  </si>
  <si>
    <t>احمد بالوش</t>
  </si>
  <si>
    <t xml:space="preserve">رنكوس </t>
  </si>
  <si>
    <t>هوزان قاسم</t>
  </si>
  <si>
    <t>الفداء</t>
  </si>
  <si>
    <t>الاء عيد</t>
  </si>
  <si>
    <t>وليد العدوي</t>
  </si>
  <si>
    <t>حمديه المذيب</t>
  </si>
  <si>
    <t>اميره كريم</t>
  </si>
  <si>
    <t>قاسم ابو سعيفان</t>
  </si>
  <si>
    <t>حمزه النبواني</t>
  </si>
  <si>
    <t>سامر الداوودي</t>
  </si>
  <si>
    <t>عبير حجازي</t>
  </si>
  <si>
    <t>لبنى زيدان</t>
  </si>
  <si>
    <t>غرام</t>
  </si>
  <si>
    <t>الاء غنام</t>
  </si>
  <si>
    <t>ميرنا نوفل</t>
  </si>
  <si>
    <t>جوليا حريطوم</t>
  </si>
  <si>
    <t>ديانا صقر</t>
  </si>
  <si>
    <t>محمد الحاج محسن</t>
  </si>
  <si>
    <t>دارين الحمد</t>
  </si>
  <si>
    <t>محمد بزرتو</t>
  </si>
  <si>
    <t>غفران كربوج</t>
  </si>
  <si>
    <t>محمد السليمان</t>
  </si>
  <si>
    <t>ممدوح دقو</t>
  </si>
  <si>
    <t>علي القش</t>
  </si>
  <si>
    <t>عمر ادريس</t>
  </si>
  <si>
    <t>محمد بيثارى</t>
  </si>
  <si>
    <t>محمد شريف بسمار</t>
  </si>
  <si>
    <t>غدير البحري</t>
  </si>
  <si>
    <t>علي زياك</t>
  </si>
  <si>
    <t>جدوعة</t>
  </si>
  <si>
    <t>عبداللطيف</t>
  </si>
  <si>
    <t>لما الكراد</t>
  </si>
  <si>
    <t xml:space="preserve">مصياف </t>
  </si>
  <si>
    <t>رشا دبين</t>
  </si>
  <si>
    <t xml:space="preserve">النشابية </t>
  </si>
  <si>
    <t>زينب السليمان</t>
  </si>
  <si>
    <t>فيصل علي</t>
  </si>
  <si>
    <t>كفه</t>
  </si>
  <si>
    <t>هلا فرج</t>
  </si>
  <si>
    <t>علا أحمد</t>
  </si>
  <si>
    <t>خشخاشة كبيرة</t>
  </si>
  <si>
    <t>يسيره</t>
  </si>
  <si>
    <t>عمار صقر</t>
  </si>
  <si>
    <t>محمدزهير</t>
  </si>
  <si>
    <t>علي كحلوس</t>
  </si>
  <si>
    <t>عنايات</t>
  </si>
  <si>
    <t>علا عيد</t>
  </si>
  <si>
    <t>محمد ماهر مجذوب</t>
  </si>
  <si>
    <t>رغد الحوراني</t>
  </si>
  <si>
    <t>الزهراء</t>
  </si>
  <si>
    <t>علي قزح</t>
  </si>
  <si>
    <t>درويش احمد</t>
  </si>
  <si>
    <t>محمد باسل السمان</t>
  </si>
  <si>
    <t>دمر</t>
  </si>
  <si>
    <t>علي قيسر</t>
  </si>
  <si>
    <t>محمد عزت</t>
  </si>
  <si>
    <t>محمد صالح ناسو</t>
  </si>
  <si>
    <t xml:space="preserve">الرقة </t>
  </si>
  <si>
    <t>عاطف ابراهيم</t>
  </si>
  <si>
    <t>نسيم</t>
  </si>
  <si>
    <t>سعيد هلال</t>
  </si>
  <si>
    <t>الاء غبور</t>
  </si>
  <si>
    <t>محمد هادي الحواري</t>
  </si>
  <si>
    <t>ميس الصالح</t>
  </si>
  <si>
    <t>حسن رمضان</t>
  </si>
  <si>
    <t>رشا صقر</t>
  </si>
  <si>
    <t>و فاء</t>
  </si>
  <si>
    <t>رضوان ابو اللبن</t>
  </si>
  <si>
    <t>لواء</t>
  </si>
  <si>
    <t>مورك</t>
  </si>
  <si>
    <t>سامر اسكيف</t>
  </si>
  <si>
    <t>نور الحلو</t>
  </si>
  <si>
    <t>علي الفاحلي</t>
  </si>
  <si>
    <t>علي محمود</t>
  </si>
  <si>
    <t>حسيبه حسن امين</t>
  </si>
  <si>
    <t>فطوم ابراهيم</t>
  </si>
  <si>
    <t>عمر رمضان</t>
  </si>
  <si>
    <t>جعفر عثمان</t>
  </si>
  <si>
    <t>مطيعة</t>
  </si>
  <si>
    <t>محمد شاهين</t>
  </si>
  <si>
    <t>اميره الحفار</t>
  </si>
  <si>
    <t>علاء حنوف</t>
  </si>
  <si>
    <t>سلامه</t>
  </si>
  <si>
    <t>للا لطيفه</t>
  </si>
  <si>
    <t>الدار البيضاء</t>
  </si>
  <si>
    <t>دارين سلمان</t>
  </si>
  <si>
    <t>منى علي</t>
  </si>
  <si>
    <t>راما رحال</t>
  </si>
  <si>
    <t>محمد جسام</t>
  </si>
  <si>
    <t xml:space="preserve">ناديا </t>
  </si>
  <si>
    <t>صيته</t>
  </si>
  <si>
    <t>باسل عسكر</t>
  </si>
  <si>
    <t>سماح قاضي امين</t>
  </si>
  <si>
    <t>الليث المارديني</t>
  </si>
  <si>
    <t>بولص</t>
  </si>
  <si>
    <t>عليا علوش</t>
  </si>
  <si>
    <t>امجد النيساني</t>
  </si>
  <si>
    <t>حُسن</t>
  </si>
  <si>
    <t>رنيم الدغلي</t>
  </si>
  <si>
    <t>سامر المحمد</t>
  </si>
  <si>
    <t>نمريه</t>
  </si>
  <si>
    <t>باسل زيفا</t>
  </si>
  <si>
    <t>رمزه</t>
  </si>
  <si>
    <t xml:space="preserve">محمود </t>
  </si>
  <si>
    <t>كنان العربيد</t>
  </si>
  <si>
    <t>مجد</t>
  </si>
  <si>
    <t>قيس</t>
  </si>
  <si>
    <t>غزالة</t>
  </si>
  <si>
    <t>ظريفه</t>
  </si>
  <si>
    <t>اسامه نصر الدين</t>
  </si>
  <si>
    <t>حيدر فاضل</t>
  </si>
  <si>
    <t>محمد عبده</t>
  </si>
  <si>
    <t>الحويش</t>
  </si>
  <si>
    <t>مروه مارديني</t>
  </si>
  <si>
    <t>احمد جقموق</t>
  </si>
  <si>
    <t>علي الشبله</t>
  </si>
  <si>
    <t>محمد يحيى محمد الخليل</t>
  </si>
  <si>
    <t>ليلى عابده</t>
  </si>
  <si>
    <t>آلاء ابراهيم</t>
  </si>
  <si>
    <t xml:space="preserve">يرموك </t>
  </si>
  <si>
    <t>الديماس</t>
  </si>
  <si>
    <t>هلاله</t>
  </si>
  <si>
    <t>جاكلين صبح</t>
  </si>
  <si>
    <t>زينه</t>
  </si>
  <si>
    <t xml:space="preserve">سلميه </t>
  </si>
  <si>
    <t>لولا</t>
  </si>
  <si>
    <t>نادر عبد الغني</t>
  </si>
  <si>
    <t>اروى</t>
  </si>
  <si>
    <t>رامه بيطار</t>
  </si>
  <si>
    <t>نادر مراد</t>
  </si>
  <si>
    <t>كاتيه الحسين</t>
  </si>
  <si>
    <t>زهوره</t>
  </si>
  <si>
    <t>ميمون</t>
  </si>
  <si>
    <t>بدريه غجيه</t>
  </si>
  <si>
    <t>ملحم خلوف</t>
  </si>
  <si>
    <t xml:space="preserve">نجاح </t>
  </si>
  <si>
    <t>عقبة ملحم</t>
  </si>
  <si>
    <t>مسحره</t>
  </si>
  <si>
    <t>نايفة</t>
  </si>
  <si>
    <t>بهاء عبد الله</t>
  </si>
  <si>
    <t>سولار حمادة</t>
  </si>
  <si>
    <t>جميليه</t>
  </si>
  <si>
    <t>ميشال</t>
  </si>
  <si>
    <t>نسيم شقير</t>
  </si>
  <si>
    <t>ولاء سلوم</t>
  </si>
  <si>
    <t>احمد الجنادي</t>
  </si>
  <si>
    <t>عبير بدران</t>
  </si>
  <si>
    <t>نور نيساني</t>
  </si>
  <si>
    <t>العبر</t>
  </si>
  <si>
    <t>نيرمين جديد</t>
  </si>
  <si>
    <t>اللدينه</t>
  </si>
  <si>
    <t>احسم</t>
  </si>
  <si>
    <t>جومرد شيخاني</t>
  </si>
  <si>
    <t>آلاء صليلو</t>
  </si>
  <si>
    <t>محمد معتز بالله</t>
  </si>
  <si>
    <t>نوار التنك</t>
  </si>
  <si>
    <t>دعاء الشوا</t>
  </si>
  <si>
    <t>سومر خليل</t>
  </si>
  <si>
    <t>ناصيف</t>
  </si>
  <si>
    <t>قرب علي</t>
  </si>
  <si>
    <t>غاليه عيطه</t>
  </si>
  <si>
    <t>علي البغدادي</t>
  </si>
  <si>
    <t xml:space="preserve">حرية </t>
  </si>
  <si>
    <t>محمد ربيع الغنام</t>
  </si>
  <si>
    <t>مهى حتويك</t>
  </si>
  <si>
    <t>محمود دالاتي</t>
  </si>
  <si>
    <t>صالح عطا الله</t>
  </si>
  <si>
    <t>امير صباغ</t>
  </si>
  <si>
    <t>صفيه شبيب</t>
  </si>
  <si>
    <t>جينيفر نكدريا</t>
  </si>
  <si>
    <t>آفين</t>
  </si>
  <si>
    <t>فيروز العلي</t>
  </si>
  <si>
    <t>مطيعه المحمد</t>
  </si>
  <si>
    <t>حديدي</t>
  </si>
  <si>
    <t>غيثاء حسن</t>
  </si>
  <si>
    <t>مخيبر</t>
  </si>
  <si>
    <t>باسل عباس</t>
  </si>
  <si>
    <t>عين جندل</t>
  </si>
  <si>
    <t>حسن حاج</t>
  </si>
  <si>
    <t>اركان</t>
  </si>
  <si>
    <t>عبد اللطيف طالب</t>
  </si>
  <si>
    <t>عبد الحسن</t>
  </si>
  <si>
    <t>هاشم العماوي</t>
  </si>
  <si>
    <t xml:space="preserve"> دمشق</t>
  </si>
  <si>
    <t>نذير موسى</t>
  </si>
  <si>
    <t>أغيد الفران</t>
  </si>
  <si>
    <t>نور الهدى جمو</t>
  </si>
  <si>
    <t>محمد جمعة</t>
  </si>
  <si>
    <t>رنيم حسن</t>
  </si>
  <si>
    <t>السويدا</t>
  </si>
  <si>
    <t>حسين عمران</t>
  </si>
  <si>
    <t>منال بيجيرمي</t>
  </si>
  <si>
    <t>رأفت أبو نجم</t>
  </si>
  <si>
    <t>كفر زيتا</t>
  </si>
  <si>
    <t>مصطفى الخالد</t>
  </si>
  <si>
    <t>ماهر الزمريني</t>
  </si>
  <si>
    <t>نورهان النداف</t>
  </si>
  <si>
    <t>دعاء هواري</t>
  </si>
  <si>
    <t>حسين شحاده</t>
  </si>
  <si>
    <t>وهبه</t>
  </si>
  <si>
    <t>ماهر العبود</t>
  </si>
  <si>
    <t>امجد كبتوله</t>
  </si>
  <si>
    <t>دانيه المحمد</t>
  </si>
  <si>
    <t>مؤيد ابراهيم</t>
  </si>
  <si>
    <t>ميساء ابراهيم</t>
  </si>
  <si>
    <t>عبد الرحمن حافظ</t>
  </si>
  <si>
    <t>جهاد الدين</t>
  </si>
  <si>
    <t>الحسين العاني</t>
  </si>
  <si>
    <t>زكريا الصالح</t>
  </si>
  <si>
    <t>ريم الهدر</t>
  </si>
  <si>
    <t>نديمة</t>
  </si>
  <si>
    <t xml:space="preserve">فاطمة </t>
  </si>
  <si>
    <t>سمر قويدر</t>
  </si>
  <si>
    <t>احمد الشياح</t>
  </si>
  <si>
    <t>هبه عبد الواحد</t>
  </si>
  <si>
    <t>محمد ثروت</t>
  </si>
  <si>
    <t>نوره مطلق</t>
  </si>
  <si>
    <t>حسين علعل</t>
  </si>
  <si>
    <t>علاء العطواني</t>
  </si>
  <si>
    <t xml:space="preserve">عرمان </t>
  </si>
  <si>
    <t>عمار عياره</t>
  </si>
  <si>
    <t>غيث غريب</t>
  </si>
  <si>
    <t>محمد فاتح</t>
  </si>
  <si>
    <t>كمال ال امام</t>
  </si>
  <si>
    <t>صائمه</t>
  </si>
  <si>
    <t>محمد رامي جمال</t>
  </si>
  <si>
    <t>مرح علي</t>
  </si>
  <si>
    <t>خطيره</t>
  </si>
  <si>
    <t>هنادي صليبي</t>
  </si>
  <si>
    <t>وسيم قرقورا</t>
  </si>
  <si>
    <t>الزينة</t>
  </si>
  <si>
    <t>مروة اسكندراني</t>
  </si>
  <si>
    <t>احمد النيساني</t>
  </si>
  <si>
    <t>ريمان الجغامي</t>
  </si>
  <si>
    <t>تل اللوز</t>
  </si>
  <si>
    <t>غاده عبدو</t>
  </si>
  <si>
    <t>فراس المؤذن</t>
  </si>
  <si>
    <t>كوثر علي</t>
  </si>
  <si>
    <t>فطومه</t>
  </si>
  <si>
    <t>ابو دعمه</t>
  </si>
  <si>
    <t>محمد مروان الشافعي</t>
  </si>
  <si>
    <t>نور القديمي</t>
  </si>
  <si>
    <t>محمود جديد</t>
  </si>
  <si>
    <t>محمد انس العوض</t>
  </si>
  <si>
    <t>حسام العمري</t>
  </si>
  <si>
    <t>شمس الدين</t>
  </si>
  <si>
    <t>احمد نقرش</t>
  </si>
  <si>
    <t>غزل عيون</t>
  </si>
  <si>
    <t>دارين جاموس</t>
  </si>
  <si>
    <t>صباح بدران</t>
  </si>
  <si>
    <t>نادر العلي</t>
  </si>
  <si>
    <t>زينب صالح</t>
  </si>
  <si>
    <t>محمد الحجي</t>
  </si>
  <si>
    <t xml:space="preserve">صوران </t>
  </si>
  <si>
    <t>رامي ابو قاسم شناوي</t>
  </si>
  <si>
    <t xml:space="preserve">طزان </t>
  </si>
  <si>
    <t>كفرزيتا</t>
  </si>
  <si>
    <t>احمد فؤاد</t>
  </si>
  <si>
    <t>مجدولين</t>
  </si>
  <si>
    <t>فيصل الرجا</t>
  </si>
  <si>
    <t>خديجه الحسين</t>
  </si>
  <si>
    <t>جرمز</t>
  </si>
  <si>
    <t>يوسف الحشيش</t>
  </si>
  <si>
    <t>تلشهاب</t>
  </si>
  <si>
    <t>رشا يوسف</t>
  </si>
  <si>
    <t>مرح بغدادي</t>
  </si>
  <si>
    <t>غزوان مهنا</t>
  </si>
  <si>
    <t>اليابسة</t>
  </si>
  <si>
    <t>ساطع</t>
  </si>
  <si>
    <t>مها أبوخروب</t>
  </si>
  <si>
    <t>سعاد مصطفى</t>
  </si>
  <si>
    <t>شيمه مليحان</t>
  </si>
  <si>
    <t>اسماء احمد</t>
  </si>
  <si>
    <t>جلين</t>
  </si>
  <si>
    <t>مروى وديع</t>
  </si>
  <si>
    <t xml:space="preserve">دمشق  </t>
  </si>
  <si>
    <t>براءه الزعبي</t>
  </si>
  <si>
    <t>روان شعيب</t>
  </si>
  <si>
    <t>رائده زيدان</t>
  </si>
  <si>
    <t>ايلي شلش</t>
  </si>
  <si>
    <t xml:space="preserve">مفيد </t>
  </si>
  <si>
    <t xml:space="preserve">ميساء </t>
  </si>
  <si>
    <t>بشرى نعمه</t>
  </si>
  <si>
    <t>نور زوده</t>
  </si>
  <si>
    <t>ذريفه</t>
  </si>
  <si>
    <t>خديجة عصفور</t>
  </si>
  <si>
    <t>روبا عيد</t>
  </si>
  <si>
    <t xml:space="preserve">قاسم </t>
  </si>
  <si>
    <t xml:space="preserve">ناهده </t>
  </si>
  <si>
    <t xml:space="preserve">زملكا </t>
  </si>
  <si>
    <t>ولاء شيخاني</t>
  </si>
  <si>
    <t xml:space="preserve">دارايا </t>
  </si>
  <si>
    <t>علاء العبد الله</t>
  </si>
  <si>
    <t>سويدان جزيره</t>
  </si>
  <si>
    <t>مقداد داوود</t>
  </si>
  <si>
    <t>ايمان خوالدي</t>
  </si>
  <si>
    <t>آمنه سعديه</t>
  </si>
  <si>
    <t>الحسين عوده</t>
  </si>
  <si>
    <t>دانيا الصوصو</t>
  </si>
  <si>
    <t xml:space="preserve">خالد </t>
  </si>
  <si>
    <t xml:space="preserve">منا </t>
  </si>
  <si>
    <t>جعفر يونس</t>
  </si>
  <si>
    <t>ارواد</t>
  </si>
  <si>
    <t xml:space="preserve">جمال اسماعيل </t>
  </si>
  <si>
    <t xml:space="preserve">عيسى </t>
  </si>
  <si>
    <t xml:space="preserve">سلمى </t>
  </si>
  <si>
    <t>عبد الباسط البطي</t>
  </si>
  <si>
    <t>السكريه</t>
  </si>
  <si>
    <t>علي الحمصي</t>
  </si>
  <si>
    <t>رغد شبيب</t>
  </si>
  <si>
    <t>محمدموفق</t>
  </si>
  <si>
    <t>داليا الجبوري</t>
  </si>
  <si>
    <t>مكصد نايف</t>
  </si>
  <si>
    <t>اسراء المصري</t>
  </si>
  <si>
    <t>المعلقة</t>
  </si>
  <si>
    <t>حسن سعيد</t>
  </si>
  <si>
    <t>مياسة</t>
  </si>
  <si>
    <t>كرم المعصرة</t>
  </si>
  <si>
    <t>عمار علي</t>
  </si>
  <si>
    <t>منال طالب</t>
  </si>
  <si>
    <t>بسام الديري</t>
  </si>
  <si>
    <t>نرمين زكور</t>
  </si>
  <si>
    <t>نجود العبد الله</t>
  </si>
  <si>
    <t>حوط</t>
  </si>
  <si>
    <t>اسامه الحوري</t>
  </si>
  <si>
    <t>رنده قباني</t>
  </si>
  <si>
    <t xml:space="preserve">علي الاحمد </t>
  </si>
  <si>
    <t xml:space="preserve">عبد الله </t>
  </si>
  <si>
    <t xml:space="preserve">نجمه </t>
  </si>
  <si>
    <t>محمد الفيصل</t>
  </si>
  <si>
    <t>مروان حوريه</t>
  </si>
  <si>
    <t>صبا اسماعيل</t>
  </si>
  <si>
    <t>علي عابده</t>
  </si>
  <si>
    <t>مجد الابرش</t>
  </si>
  <si>
    <t xml:space="preserve">سمير </t>
  </si>
  <si>
    <t>ابراهيم شلهوب</t>
  </si>
  <si>
    <t>احمد عبد القادر</t>
  </si>
  <si>
    <t>احمد جدوع</t>
  </si>
  <si>
    <t>نهى زرقان الفرخ</t>
  </si>
  <si>
    <t>محمد علاء عنيز</t>
  </si>
  <si>
    <t>صفوه</t>
  </si>
  <si>
    <t>تركيا</t>
  </si>
  <si>
    <t>مهند عيسى</t>
  </si>
  <si>
    <t>ذوات</t>
  </si>
  <si>
    <t>الاء الرهونجي</t>
  </si>
  <si>
    <t>مها عيسى</t>
  </si>
  <si>
    <t>سامر شعبان</t>
  </si>
  <si>
    <t>محمد ابو ريا</t>
  </si>
  <si>
    <t>نورس عيسى</t>
  </si>
  <si>
    <t>دالين الخياط</t>
  </si>
  <si>
    <t xml:space="preserve">جده </t>
  </si>
  <si>
    <t>وائل الدمني</t>
  </si>
  <si>
    <t>نور الدين مدلل</t>
  </si>
  <si>
    <t xml:space="preserve">هيثم </t>
  </si>
  <si>
    <t>وائل الدوغري</t>
  </si>
  <si>
    <t>احمد ناربي</t>
  </si>
  <si>
    <t>فادي عبد الرزاق</t>
  </si>
  <si>
    <t>حسان سلطان</t>
  </si>
  <si>
    <t>رشا نخال</t>
  </si>
  <si>
    <t>ملك جاسم</t>
  </si>
  <si>
    <t>امل ابو طاقيه</t>
  </si>
  <si>
    <t>روان ناصر</t>
  </si>
  <si>
    <t>منيرفا بدرا</t>
  </si>
  <si>
    <t>اياد اسلامبولي</t>
  </si>
  <si>
    <t>محمد موسى</t>
  </si>
  <si>
    <t>ضعنه</t>
  </si>
  <si>
    <t>احمد جود مشوح</t>
  </si>
  <si>
    <t>فداء اسعد</t>
  </si>
  <si>
    <t>احمد الباشا</t>
  </si>
  <si>
    <t>فهد العايد</t>
  </si>
  <si>
    <t>الهوب</t>
  </si>
  <si>
    <t>ذيبان</t>
  </si>
  <si>
    <t>علاء الدين الطحان</t>
  </si>
  <si>
    <t>اميره البخاري</t>
  </si>
  <si>
    <t>محمد مجد المدني</t>
  </si>
  <si>
    <t>حسين معروف</t>
  </si>
  <si>
    <t>كنده شريف</t>
  </si>
  <si>
    <t>حمزه اسماعيل</t>
  </si>
  <si>
    <t>كفى</t>
  </si>
  <si>
    <t>محمود عبدالعال</t>
  </si>
  <si>
    <t>نجمة</t>
  </si>
  <si>
    <t>كنان قداح</t>
  </si>
  <si>
    <t>محمد زهر الدين</t>
  </si>
  <si>
    <t>رنا بقله</t>
  </si>
  <si>
    <t>بشرى الحلاق</t>
  </si>
  <si>
    <t>نور شيحة</t>
  </si>
  <si>
    <t>علا دعبول</t>
  </si>
  <si>
    <t>محمد منذر</t>
  </si>
  <si>
    <t>رهف ابراهيم</t>
  </si>
  <si>
    <t>ناهد شيخ احمد</t>
  </si>
  <si>
    <t>ساميه عاشور</t>
  </si>
  <si>
    <t xml:space="preserve">ابو ظبي </t>
  </si>
  <si>
    <t>نور هاشم</t>
  </si>
  <si>
    <t xml:space="preserve">سناء </t>
  </si>
  <si>
    <t>سامح النجم</t>
  </si>
  <si>
    <t>دعاء الشيخ ابراهيم</t>
  </si>
  <si>
    <t>مخلص الطويل</t>
  </si>
  <si>
    <t>مرجه</t>
  </si>
  <si>
    <t>خضر محمود</t>
  </si>
  <si>
    <t>مريم احمد</t>
  </si>
  <si>
    <t>سهوة الخضر</t>
  </si>
  <si>
    <t>ساره ابراهيم</t>
  </si>
  <si>
    <t>ايمان طعمه</t>
  </si>
  <si>
    <t>دير جبيه</t>
  </si>
  <si>
    <t>بشار بكوره</t>
  </si>
  <si>
    <t>صبر جمال</t>
  </si>
  <si>
    <t>سبته</t>
  </si>
  <si>
    <t>ثائر الحميمي</t>
  </si>
  <si>
    <t>مروه زرزور</t>
  </si>
  <si>
    <t>امل عربشه</t>
  </si>
  <si>
    <t>باسل سليمان</t>
  </si>
  <si>
    <t>كفر كمره</t>
  </si>
  <si>
    <t>نورشان مسلم</t>
  </si>
  <si>
    <t>الاء المعلم</t>
  </si>
  <si>
    <t xml:space="preserve">القطيفة </t>
  </si>
  <si>
    <t>تركي محفوض</t>
  </si>
  <si>
    <t>قومات</t>
  </si>
  <si>
    <t>هاديه السوادي</t>
  </si>
  <si>
    <t>علاءالدين لول</t>
  </si>
  <si>
    <t>ذكاء حاج عبو</t>
  </si>
  <si>
    <t>محمد صبحي</t>
  </si>
  <si>
    <t>رقه</t>
  </si>
  <si>
    <t xml:space="preserve">هشام </t>
  </si>
  <si>
    <t>لين الجزار</t>
  </si>
  <si>
    <t xml:space="preserve">نسرين شحبر </t>
  </si>
  <si>
    <t>عتاب شدود</t>
  </si>
  <si>
    <t>سارينا</t>
  </si>
  <si>
    <t>محمد يحيى حاج قطاشيه</t>
  </si>
  <si>
    <t>حسن الحلبي</t>
  </si>
  <si>
    <t>مروة خنجر</t>
  </si>
  <si>
    <t>نزار رسلان</t>
  </si>
  <si>
    <t xml:space="preserve">قاره </t>
  </si>
  <si>
    <t>عمر حبابه</t>
  </si>
  <si>
    <t>حسين اسماعيل</t>
  </si>
  <si>
    <t>ماري شهاب</t>
  </si>
  <si>
    <t>كارمن</t>
  </si>
  <si>
    <t>لين الشريفي</t>
  </si>
  <si>
    <t>عيسى معلا</t>
  </si>
  <si>
    <t>البيرة</t>
  </si>
  <si>
    <t>جمانة</t>
  </si>
  <si>
    <t>لبابه عربي كاتبي</t>
  </si>
  <si>
    <t>الحسين اليوسف</t>
  </si>
  <si>
    <t>نبال بركات</t>
  </si>
  <si>
    <t>رئيف</t>
  </si>
  <si>
    <t>مروه الشريده</t>
  </si>
  <si>
    <t>وعد الصالح</t>
  </si>
  <si>
    <t>باسل الحرفوش</t>
  </si>
  <si>
    <t>هيثم الجابر</t>
  </si>
  <si>
    <t>نور متاعه عكاش</t>
  </si>
  <si>
    <t>جيهان بوحمدان</t>
  </si>
  <si>
    <t>رغد عزو رحيباني</t>
  </si>
  <si>
    <t>عقبه المحمد</t>
  </si>
  <si>
    <t>الطيف</t>
  </si>
  <si>
    <t>جوانا احمد</t>
  </si>
  <si>
    <t>وائل الحوراني</t>
  </si>
  <si>
    <t>فلك يوسف</t>
  </si>
  <si>
    <t>سهام الحاج رحمون</t>
  </si>
  <si>
    <t>ميساء البكور</t>
  </si>
  <si>
    <t>محمد غضبان</t>
  </si>
  <si>
    <t>عبد الباري</t>
  </si>
  <si>
    <t>لمى القصير</t>
  </si>
  <si>
    <t>راغب</t>
  </si>
  <si>
    <t>رهف صالح</t>
  </si>
  <si>
    <t>ريمة</t>
  </si>
  <si>
    <t>محمود عزام</t>
  </si>
  <si>
    <t>علي نشاب</t>
  </si>
  <si>
    <t>سمير زعرور</t>
  </si>
  <si>
    <t>رفعت علي</t>
  </si>
  <si>
    <t>عينو</t>
  </si>
  <si>
    <t>علا شرشرة</t>
  </si>
  <si>
    <t>ولاء العلوي</t>
  </si>
  <si>
    <t>الاء خليف</t>
  </si>
  <si>
    <t>فلة</t>
  </si>
  <si>
    <t>غيث العيسى</t>
  </si>
  <si>
    <t>غصن</t>
  </si>
  <si>
    <t>اسماعيل ملاعثمان</t>
  </si>
  <si>
    <t>لونه</t>
  </si>
  <si>
    <t>دعاء الغالول</t>
  </si>
  <si>
    <t>تنيه</t>
  </si>
  <si>
    <t>رهام حداد</t>
  </si>
  <si>
    <t>محمدزياد</t>
  </si>
  <si>
    <t>نور فياض</t>
  </si>
  <si>
    <t>نور كسكين</t>
  </si>
  <si>
    <t>ابراهيم النشوقاتي</t>
  </si>
  <si>
    <t>امير محمد</t>
  </si>
  <si>
    <t>دعاء صفايا</t>
  </si>
  <si>
    <t>ضياء برغله</t>
  </si>
  <si>
    <t>نبال البعلبكي</t>
  </si>
  <si>
    <t>محمد غالاتي</t>
  </si>
  <si>
    <t>عبير مللي</t>
  </si>
  <si>
    <t>جمال شرحه</t>
  </si>
  <si>
    <t>خلود علي</t>
  </si>
  <si>
    <t>شادي ضاهر</t>
  </si>
  <si>
    <t>نضار صادقه</t>
  </si>
  <si>
    <t>اسماء الكيلاني</t>
  </si>
  <si>
    <t>محمود يوسف</t>
  </si>
  <si>
    <t>حمزه الحاج محمد</t>
  </si>
  <si>
    <t>خديحه</t>
  </si>
  <si>
    <t>علي صالح</t>
  </si>
  <si>
    <t xml:space="preserve">ريم معقالي </t>
  </si>
  <si>
    <t xml:space="preserve">صفاء </t>
  </si>
  <si>
    <t xml:space="preserve">منال البيطار </t>
  </si>
  <si>
    <t xml:space="preserve">رفيق </t>
  </si>
  <si>
    <t xml:space="preserve">جميلة </t>
  </si>
  <si>
    <t>عتاب هرموش</t>
  </si>
  <si>
    <t xml:space="preserve">محمد فهمي </t>
  </si>
  <si>
    <t>ماهر الخمري</t>
  </si>
  <si>
    <t>سها</t>
  </si>
  <si>
    <t>عمر مسعود</t>
  </si>
  <si>
    <t>بنبيلا</t>
  </si>
  <si>
    <t>عبد الرحيم مرعي</t>
  </si>
  <si>
    <t>مرح عاشور</t>
  </si>
  <si>
    <t>هيا العساف</t>
  </si>
  <si>
    <t>بشرى قريان</t>
  </si>
  <si>
    <t>بيان النجار</t>
  </si>
  <si>
    <t>عرسان</t>
  </si>
  <si>
    <t>شبعا</t>
  </si>
  <si>
    <t>سليمان المصري</t>
  </si>
  <si>
    <t>حارة التركمان</t>
  </si>
  <si>
    <t>عدنان العبدالاحمد</t>
  </si>
  <si>
    <t>موجفه</t>
  </si>
  <si>
    <t>طيانه</t>
  </si>
  <si>
    <t>محمدخير سليمان</t>
  </si>
  <si>
    <t>ولاء مكارم</t>
  </si>
  <si>
    <t>عمره</t>
  </si>
  <si>
    <t>عمر شاكر</t>
  </si>
  <si>
    <t>تيمة</t>
  </si>
  <si>
    <t>احسان الاحمد الجمعة</t>
  </si>
  <si>
    <t>باسل ابو فخر</t>
  </si>
  <si>
    <t>هزيمه</t>
  </si>
  <si>
    <t>ريمه اللحف</t>
  </si>
  <si>
    <t>خالد القريان</t>
  </si>
  <si>
    <t>رشا ابراهيم</t>
  </si>
  <si>
    <t>رواد ديبه</t>
  </si>
  <si>
    <t>سامر نقر</t>
  </si>
  <si>
    <t>صبحية جمعة</t>
  </si>
  <si>
    <t>وفا</t>
  </si>
  <si>
    <t>عدي قسام</t>
  </si>
  <si>
    <t>جنان</t>
  </si>
  <si>
    <t>محمد محو</t>
  </si>
  <si>
    <t>خجو</t>
  </si>
  <si>
    <t>نور عبيد</t>
  </si>
  <si>
    <t xml:space="preserve">اماني بلال </t>
  </si>
  <si>
    <t xml:space="preserve">عبد الرحمن </t>
  </si>
  <si>
    <t xml:space="preserve">صبورة </t>
  </si>
  <si>
    <t xml:space="preserve">رأفت سعيد </t>
  </si>
  <si>
    <t xml:space="preserve">بلال </t>
  </si>
  <si>
    <t>غفران علي</t>
  </si>
  <si>
    <t>اسرار</t>
  </si>
  <si>
    <t>ايات الحكيم</t>
  </si>
  <si>
    <t xml:space="preserve">مليحا </t>
  </si>
  <si>
    <t>ماجدة كراز</t>
  </si>
  <si>
    <t>مصطفى الدغيله</t>
  </si>
  <si>
    <t>ايهم قزيح</t>
  </si>
  <si>
    <t>حنين قرموشي</t>
  </si>
  <si>
    <t>مسعود حسن</t>
  </si>
  <si>
    <t>نورس محمد</t>
  </si>
  <si>
    <t>روزيت ديوب</t>
  </si>
  <si>
    <t>سعاة</t>
  </si>
  <si>
    <t>صفاء الدروبي</t>
  </si>
  <si>
    <t>قورقانيا</t>
  </si>
  <si>
    <t>سندس الحبش</t>
  </si>
  <si>
    <t>داوود</t>
  </si>
  <si>
    <t>صوران</t>
  </si>
  <si>
    <t>آيات الحمد</t>
  </si>
  <si>
    <t>كفاء الحاج عبدالله</t>
  </si>
  <si>
    <t>حرجله</t>
  </si>
  <si>
    <t>محمد فرج</t>
  </si>
  <si>
    <t>مرام ميهوب</t>
  </si>
  <si>
    <t>نوره الخلف الشريده</t>
  </si>
  <si>
    <t>خالد العلي</t>
  </si>
  <si>
    <t>جراجير</t>
  </si>
  <si>
    <t>ساندي كريغو</t>
  </si>
  <si>
    <t>شموني</t>
  </si>
  <si>
    <t>غزل تويم</t>
  </si>
  <si>
    <t>تغريد الباشا</t>
  </si>
  <si>
    <t>جعفر عيسى</t>
  </si>
  <si>
    <t>حسن عبد الحميد</t>
  </si>
  <si>
    <t>رزاز خضور</t>
  </si>
  <si>
    <t xml:space="preserve">الرصافي </t>
  </si>
  <si>
    <t>ريما نعيم</t>
  </si>
  <si>
    <t>زينب السيروان</t>
  </si>
  <si>
    <t>سام بلول</t>
  </si>
  <si>
    <t>سامر حمدان</t>
  </si>
  <si>
    <t>سفاف خلوف</t>
  </si>
  <si>
    <t>شام التركماني</t>
  </si>
  <si>
    <t>عزيزه حوا</t>
  </si>
  <si>
    <t>علي الحمد</t>
  </si>
  <si>
    <t>تلذهب</t>
  </si>
  <si>
    <t>فاطمه سلمى</t>
  </si>
  <si>
    <t>نعمو الجرد</t>
  </si>
  <si>
    <t>نور الدين جاسم</t>
  </si>
  <si>
    <t>نوره خليل</t>
  </si>
  <si>
    <t>السحل 49</t>
  </si>
  <si>
    <t>نوف عمار</t>
  </si>
  <si>
    <t>هاجر الحمدان</t>
  </si>
  <si>
    <t>عذاب</t>
  </si>
  <si>
    <t>فريجه</t>
  </si>
  <si>
    <t>عدرا البلد</t>
  </si>
  <si>
    <t>هبه حسنين</t>
  </si>
  <si>
    <t xml:space="preserve"> معضمية</t>
  </si>
  <si>
    <t>بشار الصباغ</t>
  </si>
  <si>
    <t>هدى حسين</t>
  </si>
  <si>
    <t>الفت العيسى</t>
  </si>
  <si>
    <t>امل عمار</t>
  </si>
  <si>
    <t>باسم ابراهيم</t>
  </si>
  <si>
    <t>بشار خضور</t>
  </si>
  <si>
    <t>بشرى صارمي</t>
  </si>
  <si>
    <t>تالا رمضان</t>
  </si>
  <si>
    <t>تهاني المحمد</t>
  </si>
  <si>
    <t>دنيا الحمادي</t>
  </si>
  <si>
    <t>صندلية صغير</t>
  </si>
  <si>
    <t>رنا تيرو</t>
  </si>
  <si>
    <t>والدتهاامل</t>
  </si>
  <si>
    <t>رهام السمان</t>
  </si>
  <si>
    <t>روان الناصر</t>
  </si>
  <si>
    <t>روان جاسم</t>
  </si>
  <si>
    <t>سمر فطيمه</t>
  </si>
  <si>
    <t>احمدسامر</t>
  </si>
  <si>
    <t>سناء الاحمد</t>
  </si>
  <si>
    <t>خربه خالد</t>
  </si>
  <si>
    <t>سها العلي</t>
  </si>
  <si>
    <t>عبد الهادي بارودي</t>
  </si>
  <si>
    <t>علاء شحود</t>
  </si>
  <si>
    <t>عمار الجاسم</t>
  </si>
  <si>
    <t>غصون صالحه</t>
  </si>
  <si>
    <t>لؤي خريبوق</t>
  </si>
  <si>
    <t xml:space="preserve">حماه بلين </t>
  </si>
  <si>
    <t>مرح خرسه</t>
  </si>
  <si>
    <t>مصطفى النصار</t>
  </si>
  <si>
    <t>ميساء الحجازي</t>
  </si>
  <si>
    <t>تركية</t>
  </si>
  <si>
    <t>نبيله سلمان</t>
  </si>
  <si>
    <t>نور العبد الجبول</t>
  </si>
  <si>
    <t>هدى السعدي جباوي</t>
  </si>
  <si>
    <t>هديل الابراهيم</t>
  </si>
  <si>
    <t xml:space="preserve">ايمان حسن امين </t>
  </si>
  <si>
    <t xml:space="preserve">عبده </t>
  </si>
  <si>
    <t xml:space="preserve">صبحيه </t>
  </si>
  <si>
    <t>توفيق قشقش</t>
  </si>
  <si>
    <t>احمد صخر</t>
  </si>
  <si>
    <t>نسرين سليمان</t>
  </si>
  <si>
    <t>عمار محمد</t>
  </si>
  <si>
    <t>راتب دحروج</t>
  </si>
  <si>
    <t>اسامه الحداد</t>
  </si>
  <si>
    <t>بيلسان حديد</t>
  </si>
  <si>
    <t>طرنجة</t>
  </si>
  <si>
    <t>شذى صالح</t>
  </si>
  <si>
    <t>محمد سنقر</t>
  </si>
  <si>
    <t>حيدره صائمة</t>
  </si>
  <si>
    <t>نزار رواس</t>
  </si>
  <si>
    <t>روان النابلسي</t>
  </si>
  <si>
    <t>ريم حسين عزالدين</t>
  </si>
  <si>
    <t xml:space="preserve">دابق </t>
  </si>
  <si>
    <t>بلال جزعة</t>
  </si>
  <si>
    <t>ايهم المقداد</t>
  </si>
  <si>
    <t>محمد رفعت</t>
  </si>
  <si>
    <t>فرنسا</t>
  </si>
  <si>
    <t>حمزه ناصر</t>
  </si>
  <si>
    <t>نهاد حسن</t>
  </si>
  <si>
    <t>الشيحه</t>
  </si>
  <si>
    <t>يعرب</t>
  </si>
  <si>
    <t>نور شلح</t>
  </si>
  <si>
    <t>مجد الدين ناصر</t>
  </si>
  <si>
    <t>يامن الحناوي</t>
  </si>
  <si>
    <t>اسماعيل القاسم</t>
  </si>
  <si>
    <t>ايمن العقله</t>
  </si>
  <si>
    <t>رشا زوبلو</t>
  </si>
  <si>
    <t>راما طرقجي</t>
  </si>
  <si>
    <t>لؤي خضره</t>
  </si>
  <si>
    <t>بشر كمال الدين</t>
  </si>
  <si>
    <t>باسمه عمايري</t>
  </si>
  <si>
    <t>روان مرعي</t>
  </si>
  <si>
    <t>مناف ابو حجيله</t>
  </si>
  <si>
    <t>حنين خالد</t>
  </si>
  <si>
    <t>اياد شاكر</t>
  </si>
  <si>
    <t>محمد عوض</t>
  </si>
  <si>
    <t>عبدالسلام</t>
  </si>
  <si>
    <t>حبابه</t>
  </si>
  <si>
    <t>حدية</t>
  </si>
  <si>
    <t>صفاء موسى</t>
  </si>
  <si>
    <t>محمد خير الزعبي</t>
  </si>
  <si>
    <t>جهاد يوسف</t>
  </si>
  <si>
    <t>تل اعور</t>
  </si>
  <si>
    <t>الاء بيضة</t>
  </si>
  <si>
    <t>حلا البارودي</t>
  </si>
  <si>
    <t>احلام حسنين</t>
  </si>
  <si>
    <t>عبدالرحمن المحيلج</t>
  </si>
  <si>
    <t>محمد فاتو</t>
  </si>
  <si>
    <t>جسر الشغور</t>
  </si>
  <si>
    <t>احمد زيتون</t>
  </si>
  <si>
    <t>نسرين فياض</t>
  </si>
  <si>
    <t>علاء الجاسم</t>
  </si>
  <si>
    <t>وائل ناصيف</t>
  </si>
  <si>
    <t>حسن سلامه</t>
  </si>
  <si>
    <t>ايهم الشيخ</t>
  </si>
  <si>
    <t>القنيطرة حميدية</t>
  </si>
  <si>
    <t>علا محمد</t>
  </si>
  <si>
    <t>علاء الحاج</t>
  </si>
  <si>
    <t>محمد حج عوض</t>
  </si>
  <si>
    <t>شحود</t>
  </si>
  <si>
    <t>فاطمه صالح</t>
  </si>
  <si>
    <t>ورد رمو الولو</t>
  </si>
  <si>
    <t>زينه جروه</t>
  </si>
  <si>
    <t>مهران بستون</t>
  </si>
  <si>
    <t>منيفة</t>
  </si>
  <si>
    <t>يحيى بركات</t>
  </si>
  <si>
    <t xml:space="preserve">سحر </t>
  </si>
  <si>
    <t>صميد</t>
  </si>
  <si>
    <t>مروة حاج قدور</t>
  </si>
  <si>
    <t>عبدالقدوس</t>
  </si>
  <si>
    <t>هناء جمال</t>
  </si>
  <si>
    <t>ليبيا زواره</t>
  </si>
  <si>
    <t>اكرام محمد</t>
  </si>
  <si>
    <t>ثناء مكنا</t>
  </si>
  <si>
    <t>رشا الدباغ</t>
  </si>
  <si>
    <t>سوزي ابو عضل</t>
  </si>
  <si>
    <t>علي ناصيف</t>
  </si>
  <si>
    <t>هناء مزهر</t>
  </si>
  <si>
    <t>وئام سليمان</t>
  </si>
  <si>
    <t>زانه</t>
  </si>
  <si>
    <t>خالد غنيم</t>
  </si>
  <si>
    <t>غازي توتنجي</t>
  </si>
  <si>
    <t>مروه شيخاني</t>
  </si>
  <si>
    <t>مهند البطحيش</t>
  </si>
  <si>
    <t xml:space="preserve">محمد ندى </t>
  </si>
  <si>
    <t xml:space="preserve">ناهدة </t>
  </si>
  <si>
    <t>محمد مطلق</t>
  </si>
  <si>
    <t>شيمه</t>
  </si>
  <si>
    <t>وحيده احمد</t>
  </si>
  <si>
    <t>شكحه</t>
  </si>
  <si>
    <t>اصالة خضور</t>
  </si>
  <si>
    <t>شذى داود</t>
  </si>
  <si>
    <t>محمد مويد الخباز</t>
  </si>
  <si>
    <t>خالد دابله</t>
  </si>
  <si>
    <t>الدريج</t>
  </si>
  <si>
    <t>رنيم الزعبي</t>
  </si>
  <si>
    <t>زياد نمر</t>
  </si>
  <si>
    <t>راحيل حسن</t>
  </si>
  <si>
    <t>هاني عباس</t>
  </si>
  <si>
    <t>نور المصري</t>
  </si>
  <si>
    <t>انس الصالح</t>
  </si>
  <si>
    <t>حسين عبد الحق</t>
  </si>
  <si>
    <t>منار المسالخي</t>
  </si>
  <si>
    <t>عاليه سمسميه</t>
  </si>
  <si>
    <t>خضر يعقوب</t>
  </si>
  <si>
    <t xml:space="preserve">كفى </t>
  </si>
  <si>
    <t>كنان متقلون</t>
  </si>
  <si>
    <t>ريما النجار</t>
  </si>
  <si>
    <t>هبه شعبان</t>
  </si>
  <si>
    <t>اسامه عبد المالك</t>
  </si>
  <si>
    <t>سلمى سوقي</t>
  </si>
  <si>
    <t>امل الملا</t>
  </si>
  <si>
    <t>امامه خلوف</t>
  </si>
  <si>
    <t>سامر حسن</t>
  </si>
  <si>
    <t>رنيم مصطفى الفاقي</t>
  </si>
  <si>
    <t>حنان قاتول</t>
  </si>
  <si>
    <t>نارفين حسين</t>
  </si>
  <si>
    <t>سويديه فوقاني</t>
  </si>
  <si>
    <t>جاكلين جوخدار</t>
  </si>
  <si>
    <t>طير جمله</t>
  </si>
  <si>
    <t>حنان صلاح</t>
  </si>
  <si>
    <t>رواد</t>
  </si>
  <si>
    <t>رنده عنبري</t>
  </si>
  <si>
    <t>محمدعزام</t>
  </si>
  <si>
    <t>ضرغام الحداد</t>
  </si>
  <si>
    <t>اليانا</t>
  </si>
  <si>
    <t>عبدالله يوسف</t>
  </si>
  <si>
    <t>حماه قمحانة</t>
  </si>
  <si>
    <t>علاء شميس</t>
  </si>
  <si>
    <t>هبه السلامه الرجب</t>
  </si>
  <si>
    <t>وداد الهلال</t>
  </si>
  <si>
    <t>عبد السلام حلاق</t>
  </si>
  <si>
    <t>عدي المصري</t>
  </si>
  <si>
    <t>احسان حكيمة ابو فخر</t>
  </si>
  <si>
    <t>نجيبة</t>
  </si>
  <si>
    <t>ريمة اللحف</t>
  </si>
  <si>
    <t>باسل الخير</t>
  </si>
  <si>
    <t>عيسى سلوم</t>
  </si>
  <si>
    <t>كينده حمود</t>
  </si>
  <si>
    <t>اللاذقيه</t>
  </si>
  <si>
    <t>الصمدانية</t>
  </si>
  <si>
    <t>هيفاء سلحب</t>
  </si>
  <si>
    <t>وعد ابراهيم</t>
  </si>
  <si>
    <t>ايهم يونس</t>
  </si>
  <si>
    <t>سلسم</t>
  </si>
  <si>
    <t>غفران الزغلول</t>
  </si>
  <si>
    <t>اميره شكر</t>
  </si>
  <si>
    <t>سناء عربش</t>
  </si>
  <si>
    <t>ياسمين الحمد</t>
  </si>
  <si>
    <t xml:space="preserve">الجيزة </t>
  </si>
  <si>
    <t>ايمان ابو خيط</t>
  </si>
  <si>
    <t>طارق الدمني</t>
  </si>
  <si>
    <t>لقمان سعود</t>
  </si>
  <si>
    <t>لماس</t>
  </si>
  <si>
    <t xml:space="preserve">عمرو المهنا </t>
  </si>
  <si>
    <t xml:space="preserve">مخلص </t>
  </si>
  <si>
    <t>سلام الحلبي</t>
  </si>
  <si>
    <t>سمر سمره</t>
  </si>
  <si>
    <t>معيصره</t>
  </si>
  <si>
    <t>نزار قباني</t>
  </si>
  <si>
    <t>سهام الفرج</t>
  </si>
  <si>
    <t>تل صاهود</t>
  </si>
  <si>
    <t>عمر الشمالي</t>
  </si>
  <si>
    <t>الحريه</t>
  </si>
  <si>
    <t>حسين الحلبي</t>
  </si>
  <si>
    <t>هنادي هيمو</t>
  </si>
  <si>
    <t>سامح الحاج علي</t>
  </si>
  <si>
    <t>احمد الصافتلي</t>
  </si>
  <si>
    <t>اهاب النداف</t>
  </si>
  <si>
    <t>بسام الراشد</t>
  </si>
  <si>
    <t>شتيوي</t>
  </si>
  <si>
    <t>محمدعلي قويدر</t>
  </si>
  <si>
    <t>يامن سلامة</t>
  </si>
  <si>
    <t>احمد الجبارين</t>
  </si>
  <si>
    <t>زيدون</t>
  </si>
  <si>
    <t>اروى الحبش</t>
  </si>
  <si>
    <t>امنه عثمان</t>
  </si>
  <si>
    <t>قسطل</t>
  </si>
  <si>
    <t>ليليان اومري</t>
  </si>
  <si>
    <t>داليا بغجاتي</t>
  </si>
  <si>
    <t>آيــــه حمد عزام</t>
  </si>
  <si>
    <t>واصل العباس</t>
  </si>
  <si>
    <t>سباع</t>
  </si>
  <si>
    <t>حنان زبيدي</t>
  </si>
  <si>
    <t>سعود النجرس</t>
  </si>
  <si>
    <t xml:space="preserve">العشارة </t>
  </si>
  <si>
    <t>لؤي ديب</t>
  </si>
  <si>
    <t>باسل الصواف</t>
  </si>
  <si>
    <t>غزل الصفدي</t>
  </si>
  <si>
    <t>رشا طنوس</t>
  </si>
  <si>
    <t>نسرين غفير</t>
  </si>
  <si>
    <t>زينب طالب</t>
  </si>
  <si>
    <t>امل عبد الملك</t>
  </si>
  <si>
    <t>سامح المتني</t>
  </si>
  <si>
    <t>مقبوله</t>
  </si>
  <si>
    <t>الكسيب</t>
  </si>
  <si>
    <t>سليمان داؤد</t>
  </si>
  <si>
    <t>نهيده شهيره</t>
  </si>
  <si>
    <t>زنبورة</t>
  </si>
  <si>
    <t>محمد الحريري</t>
  </si>
  <si>
    <t>نور نصر</t>
  </si>
  <si>
    <t>باسل العنيزان</t>
  </si>
  <si>
    <t>جميله عبد السلام</t>
  </si>
  <si>
    <t>رامي فهد</t>
  </si>
  <si>
    <t>رهف الخضور</t>
  </si>
  <si>
    <t>سماره طانه</t>
  </si>
  <si>
    <t>عدنان زيتون</t>
  </si>
  <si>
    <t xml:space="preserve">برهليا </t>
  </si>
  <si>
    <t>محمد كلسلي</t>
  </si>
  <si>
    <t>فؤادمعتز</t>
  </si>
  <si>
    <t>نور حلبوني</t>
  </si>
  <si>
    <t>زينه صقر</t>
  </si>
  <si>
    <t>محمدطارق حميدة</t>
  </si>
  <si>
    <t>ناهد العنداري</t>
  </si>
  <si>
    <t>احمد رشق</t>
  </si>
  <si>
    <t>قمر صلاحو</t>
  </si>
  <si>
    <t>أريحا</t>
  </si>
  <si>
    <t>فادي كناج</t>
  </si>
  <si>
    <t>ميعار شاكر</t>
  </si>
  <si>
    <t>علي غانم</t>
  </si>
  <si>
    <t>بيت الشيخ يونس</t>
  </si>
  <si>
    <t>حسن ونوس</t>
  </si>
  <si>
    <t>البجة</t>
  </si>
  <si>
    <t>عاصم الكوسا</t>
  </si>
  <si>
    <t>باسل الجعيدي</t>
  </si>
  <si>
    <t>علي الخنسه</t>
  </si>
  <si>
    <t>الاء عقله</t>
  </si>
  <si>
    <t>غيث الحلبي</t>
  </si>
  <si>
    <t>امينه ابو لبده</t>
  </si>
  <si>
    <t>مقيلبية</t>
  </si>
  <si>
    <t>ميس جبر</t>
  </si>
  <si>
    <t>يونس حسن</t>
  </si>
  <si>
    <t>حداده</t>
  </si>
  <si>
    <t>اماني السمور</t>
  </si>
  <si>
    <t>فايز صفا</t>
  </si>
  <si>
    <t>محمد معتصم بالله نور</t>
  </si>
  <si>
    <t>مروه النحاس</t>
  </si>
  <si>
    <t>ساره عباس</t>
  </si>
  <si>
    <t>ادلب - عبريتا</t>
  </si>
  <si>
    <t>هديل صقر</t>
  </si>
  <si>
    <t>وديان غصيبة</t>
  </si>
  <si>
    <t>ماهر بري</t>
  </si>
  <si>
    <t>شروان</t>
  </si>
  <si>
    <t>صبوحه</t>
  </si>
  <si>
    <t>رهام الباشا</t>
  </si>
  <si>
    <t>المليحا</t>
  </si>
  <si>
    <t>ريم نبعه</t>
  </si>
  <si>
    <t>هيا تركيه</t>
  </si>
  <si>
    <t>رهف عبود</t>
  </si>
  <si>
    <t>طلال ابراهيم</t>
  </si>
  <si>
    <t>محمد حرفوش</t>
  </si>
  <si>
    <t>رزان ابو زطام</t>
  </si>
  <si>
    <t>سهام حميدوش</t>
  </si>
  <si>
    <t>بلين</t>
  </si>
  <si>
    <t>وسيله</t>
  </si>
  <si>
    <t>مرح سلامه</t>
  </si>
  <si>
    <t>لينا باجاري</t>
  </si>
  <si>
    <t>مسال</t>
  </si>
  <si>
    <t>نور الهدى خضره</t>
  </si>
  <si>
    <t>تهاني سمره</t>
  </si>
  <si>
    <t>ياسمين مثقال</t>
  </si>
  <si>
    <t>الاء عرنوس</t>
  </si>
  <si>
    <t>هنادي حوا</t>
  </si>
  <si>
    <t>هبا عوض</t>
  </si>
  <si>
    <t>بيان البشلاوي</t>
  </si>
  <si>
    <t>محمد عقله</t>
  </si>
  <si>
    <t>شهيرة العواك</t>
  </si>
  <si>
    <t>لورانس سحيم</t>
  </si>
  <si>
    <t xml:space="preserve">غزاله </t>
  </si>
  <si>
    <t>محمد قرجو</t>
  </si>
  <si>
    <t>بيان ابو دقن</t>
  </si>
  <si>
    <t>سالي عربجي</t>
  </si>
  <si>
    <t>محمود الحسن الربيع</t>
  </si>
  <si>
    <t>محمود حبيب</t>
  </si>
  <si>
    <t>رهام الجندلي</t>
  </si>
  <si>
    <t>إبراهيم محمود</t>
  </si>
  <si>
    <t>وحيدا</t>
  </si>
  <si>
    <t xml:space="preserve">بانياس </t>
  </si>
  <si>
    <t>رهف البردان</t>
  </si>
  <si>
    <t>ربى كريز</t>
  </si>
  <si>
    <t xml:space="preserve">كامل </t>
  </si>
  <si>
    <t>حسان رجب</t>
  </si>
  <si>
    <t>دعاء خليل</t>
  </si>
  <si>
    <t xml:space="preserve">خالده قرعوني </t>
  </si>
  <si>
    <t>سهام طه</t>
  </si>
  <si>
    <t>عزات</t>
  </si>
  <si>
    <t>شروق عامود</t>
  </si>
  <si>
    <t>افراح</t>
  </si>
  <si>
    <t>صائب عوض</t>
  </si>
  <si>
    <t>صفاء المجاهد</t>
  </si>
  <si>
    <t>غفران الحبش</t>
  </si>
  <si>
    <t xml:space="preserve">مضايا </t>
  </si>
  <si>
    <t>وعد بكور</t>
  </si>
  <si>
    <t>ايمان عبد الله</t>
  </si>
  <si>
    <t>هتديه</t>
  </si>
  <si>
    <t>رنيم امين السعدي</t>
  </si>
  <si>
    <t>معتصم خوالدي</t>
  </si>
  <si>
    <t>سلمان شيحه</t>
  </si>
  <si>
    <t>ديما داغر</t>
  </si>
  <si>
    <t>أونان</t>
  </si>
  <si>
    <t>فايز رشق</t>
  </si>
  <si>
    <t>رشق</t>
  </si>
  <si>
    <t xml:space="preserve">نبك </t>
  </si>
  <si>
    <t>رولا العلبي</t>
  </si>
  <si>
    <t>عبير عمران</t>
  </si>
  <si>
    <t>زبدين</t>
  </si>
  <si>
    <t>شادي مظلوم</t>
  </si>
  <si>
    <t>قبلان</t>
  </si>
  <si>
    <t>كارينا حربا</t>
  </si>
  <si>
    <t>نجينا</t>
  </si>
  <si>
    <t>فايز حسين</t>
  </si>
  <si>
    <t>سلمى جحجاح</t>
  </si>
  <si>
    <t xml:space="preserve">كفريا </t>
  </si>
  <si>
    <t>منى الاحمد</t>
  </si>
  <si>
    <t xml:space="preserve">ذهيبه </t>
  </si>
  <si>
    <t xml:space="preserve">الهيشة </t>
  </si>
  <si>
    <t>موسى صبح</t>
  </si>
  <si>
    <t>عشيرة</t>
  </si>
  <si>
    <t>القصيبة</t>
  </si>
  <si>
    <t>هيام العيسى الصالح</t>
  </si>
  <si>
    <t xml:space="preserve">زباري </t>
  </si>
  <si>
    <t>اسامه مخلوف</t>
  </si>
  <si>
    <t>الشيحا</t>
  </si>
  <si>
    <t>رامي ابو راس</t>
  </si>
  <si>
    <t>جمرو</t>
  </si>
  <si>
    <t>باسل الاحمد</t>
  </si>
  <si>
    <t>زين العابدين عبود</t>
  </si>
  <si>
    <t>فاطمة صالح</t>
  </si>
  <si>
    <t>فايزه زين الدين</t>
  </si>
  <si>
    <t>هشام عوده</t>
  </si>
  <si>
    <t>رانيا عبد الهادي</t>
  </si>
  <si>
    <t>انس الموسى</t>
  </si>
  <si>
    <t xml:space="preserve">مساكن برزه </t>
  </si>
  <si>
    <t>كامله الاحمد</t>
  </si>
  <si>
    <t>سامر الخضر</t>
  </si>
  <si>
    <t>هلاله الهمام</t>
  </si>
  <si>
    <t>رشا الشيخ ديب</t>
  </si>
  <si>
    <t>محمد صبحي المهدي</t>
  </si>
  <si>
    <t>سلمان العلي الشيخ</t>
  </si>
  <si>
    <t>باسل العتروس</t>
  </si>
  <si>
    <t>تامبر طامزوق</t>
  </si>
  <si>
    <t>سعاد فليون</t>
  </si>
  <si>
    <t>سعدون الحاجي</t>
  </si>
  <si>
    <t>محمد وحيد ابو ذراع</t>
  </si>
  <si>
    <t>يارا ولي الدين</t>
  </si>
  <si>
    <t>ايمان البرشه</t>
  </si>
  <si>
    <t>نايا بدور</t>
  </si>
  <si>
    <t>فرح البحره</t>
  </si>
  <si>
    <t>محمد ادهم صفيه</t>
  </si>
  <si>
    <t>محمد السعدي</t>
  </si>
  <si>
    <t>مروه الاحمر</t>
  </si>
  <si>
    <t>مؤمنة محمود</t>
  </si>
  <si>
    <t>هبه داؤود</t>
  </si>
  <si>
    <t>بهزات</t>
  </si>
  <si>
    <t>الاء زاده</t>
  </si>
  <si>
    <t>عائشه افندي</t>
  </si>
  <si>
    <t>افندي</t>
  </si>
  <si>
    <t xml:space="preserve">حبوس   </t>
  </si>
  <si>
    <t>تل التتن</t>
  </si>
  <si>
    <t>غيداء عوض</t>
  </si>
  <si>
    <t>نشأت شرف</t>
  </si>
  <si>
    <t>يوسف السلوم</t>
  </si>
  <si>
    <t>بتول سلوم</t>
  </si>
  <si>
    <t>خولا</t>
  </si>
  <si>
    <t>محمدعبدالقادر العش</t>
  </si>
  <si>
    <t>عبدالباسط</t>
  </si>
  <si>
    <t>رنده الخطيب</t>
  </si>
  <si>
    <t>نجوم</t>
  </si>
  <si>
    <t>همسه غنام</t>
  </si>
  <si>
    <t>علي خضور</t>
  </si>
  <si>
    <t>لانا ابو لباده</t>
  </si>
  <si>
    <t>محمد نهاد</t>
  </si>
  <si>
    <t xml:space="preserve">خليل الصالح </t>
  </si>
  <si>
    <t>باسل العمارين</t>
  </si>
  <si>
    <t>نور عرفة</t>
  </si>
  <si>
    <t>احمد معتز</t>
  </si>
  <si>
    <t>نور الناشف</t>
  </si>
  <si>
    <t>مهدي الجمعات</t>
  </si>
  <si>
    <t>غنوه القاق</t>
  </si>
  <si>
    <t>محمد ساري الدبوسي</t>
  </si>
  <si>
    <t>ميري</t>
  </si>
  <si>
    <t>يوسف خلوف</t>
  </si>
  <si>
    <t>ايه النويلاتي</t>
  </si>
  <si>
    <t>الاء تركيه</t>
  </si>
  <si>
    <t>لبابه</t>
  </si>
  <si>
    <t>جوانا البدي</t>
  </si>
  <si>
    <t>ديما شمعه</t>
  </si>
  <si>
    <t>طارق الغفير</t>
  </si>
  <si>
    <t>محمد زياد ابو سمره</t>
  </si>
  <si>
    <t>بنانه الدروبي</t>
  </si>
  <si>
    <t>محمد سامر الشاطر</t>
  </si>
  <si>
    <t>اريج عيسى</t>
  </si>
  <si>
    <t xml:space="preserve">العامرية </t>
  </si>
  <si>
    <t>دعاء سليمان</t>
  </si>
  <si>
    <t>غيث الديوب</t>
  </si>
  <si>
    <t>احمد الزبيدي</t>
  </si>
  <si>
    <t>ادهم صفا</t>
  </si>
  <si>
    <t>مهيبه</t>
  </si>
  <si>
    <t>اماني تيرو</t>
  </si>
  <si>
    <t>بثينه السمير</t>
  </si>
  <si>
    <t>ريم الاحمر</t>
  </si>
  <si>
    <t>شادي رميح</t>
  </si>
  <si>
    <t>عبد الله زوده</t>
  </si>
  <si>
    <t>علي القاسم</t>
  </si>
  <si>
    <t>لازر</t>
  </si>
  <si>
    <t>عمار الشعبان</t>
  </si>
  <si>
    <t>محمد الدسوقي</t>
  </si>
  <si>
    <t>هادي سعيد</t>
  </si>
  <si>
    <t xml:space="preserve">احمد بصبوص </t>
  </si>
  <si>
    <t xml:space="preserve">وهيبة </t>
  </si>
  <si>
    <t>باسل طلاس</t>
  </si>
  <si>
    <t>احمد عابدين حيدر</t>
  </si>
  <si>
    <t>بيان شوشان</t>
  </si>
  <si>
    <t>دعاء حمود</t>
  </si>
  <si>
    <t>ربا ياغي</t>
  </si>
  <si>
    <t>رشا المكاكي</t>
  </si>
  <si>
    <t>حمامه</t>
  </si>
  <si>
    <t>طالب الضاهر</t>
  </si>
  <si>
    <t>علا ذياب</t>
  </si>
  <si>
    <t>كنار شاهين</t>
  </si>
  <si>
    <t>لينا الخوري</t>
  </si>
  <si>
    <t>طوني</t>
  </si>
  <si>
    <t>نور الساطي</t>
  </si>
  <si>
    <t>هبه الناشف</t>
  </si>
  <si>
    <t>مايسه</t>
  </si>
  <si>
    <t>هديل كحيل</t>
  </si>
  <si>
    <t>روان ياغي</t>
  </si>
  <si>
    <t>سائره</t>
  </si>
  <si>
    <t>سلام جليلاتي</t>
  </si>
  <si>
    <t>طارق الفلو</t>
  </si>
  <si>
    <t xml:space="preserve">ايناس </t>
  </si>
  <si>
    <t>عبد الرحمن العبد الرجب</t>
  </si>
  <si>
    <t>آلاء ابو ارشيد</t>
  </si>
  <si>
    <t>عبير الأخرس</t>
  </si>
  <si>
    <t>خلدون موسى</t>
  </si>
  <si>
    <t>ريما حاغوج</t>
  </si>
  <si>
    <t>سليمان السيداحمد</t>
  </si>
  <si>
    <t>علي سلطاني</t>
  </si>
  <si>
    <t>هاني الحجي</t>
  </si>
  <si>
    <t>هناء تركمان</t>
  </si>
  <si>
    <t>جرابلس تحتاني</t>
  </si>
  <si>
    <t>وعد يوسف</t>
  </si>
  <si>
    <t>يولا شمه</t>
  </si>
  <si>
    <t>ايمن عيد</t>
  </si>
  <si>
    <t>روان فروج</t>
  </si>
  <si>
    <t>ريما تركي</t>
  </si>
  <si>
    <t>بنغازي</t>
  </si>
  <si>
    <t>ساره مرشد</t>
  </si>
  <si>
    <t>سائر الحسيان</t>
  </si>
  <si>
    <t>سدره علي</t>
  </si>
  <si>
    <t>كنان</t>
  </si>
  <si>
    <t>سناء ابوذراع</t>
  </si>
  <si>
    <t>علياء عبدالحميد</t>
  </si>
  <si>
    <t>مدين الدخل الله</t>
  </si>
  <si>
    <t>هبه حمدان</t>
  </si>
  <si>
    <t>سعيدة</t>
  </si>
  <si>
    <t>حياة البديوي</t>
  </si>
  <si>
    <t>ريتا محفوظ</t>
  </si>
  <si>
    <t>صالح الحسن</t>
  </si>
  <si>
    <t>محمد ماهر خطيب</t>
  </si>
  <si>
    <t>احمد الدياب</t>
  </si>
  <si>
    <t>اشرف غانم</t>
  </si>
  <si>
    <t>لبينه</t>
  </si>
  <si>
    <t>رباب هنيدي</t>
  </si>
  <si>
    <t>غسان محمود</t>
  </si>
  <si>
    <t>ميساء خلف</t>
  </si>
  <si>
    <t>والدتهانوره</t>
  </si>
  <si>
    <t>هديل الجهماني</t>
  </si>
  <si>
    <t>هلال الديس</t>
  </si>
  <si>
    <t>زغرين</t>
  </si>
  <si>
    <t xml:space="preserve">محمد الموسى الصالح </t>
  </si>
  <si>
    <t xml:space="preserve">عطاالله </t>
  </si>
  <si>
    <t>سامي عمر</t>
  </si>
  <si>
    <t>هبه شنار</t>
  </si>
  <si>
    <t>يارا عبده</t>
  </si>
  <si>
    <t>دونا شيخ خميس</t>
  </si>
  <si>
    <t>نادر الشدايده</t>
  </si>
  <si>
    <t xml:space="preserve">يعقوب </t>
  </si>
  <si>
    <t>علا الاسعد</t>
  </si>
  <si>
    <t>مندرة</t>
  </si>
  <si>
    <t>عفراء قناه</t>
  </si>
  <si>
    <t>هديل ستستي</t>
  </si>
  <si>
    <t>عائشه تركي</t>
  </si>
  <si>
    <t>صالحية</t>
  </si>
  <si>
    <t>منال سليمان</t>
  </si>
  <si>
    <t>قيس البوش</t>
  </si>
  <si>
    <t>محمد اياد حجازي</t>
  </si>
  <si>
    <t>حنان حبي</t>
  </si>
  <si>
    <t>بسمه القاضي</t>
  </si>
  <si>
    <t>جمانه حيدر</t>
  </si>
  <si>
    <t>حسان الحسان</t>
  </si>
  <si>
    <t>فضيله يزبك</t>
  </si>
  <si>
    <t>نورهان كوكش</t>
  </si>
  <si>
    <t>بشار ادريس</t>
  </si>
  <si>
    <t>دعيبس</t>
  </si>
  <si>
    <t>امنة علي</t>
  </si>
  <si>
    <t>علاء جمال</t>
  </si>
  <si>
    <t>لينده</t>
  </si>
  <si>
    <t>المنفوله</t>
  </si>
  <si>
    <t>كامل صقر</t>
  </si>
  <si>
    <t>جبل الشيخ بقعسم</t>
  </si>
  <si>
    <t>سلوى ويس</t>
  </si>
  <si>
    <t>براء الحمدو</t>
  </si>
  <si>
    <t>السفيره</t>
  </si>
  <si>
    <t>مزيريب</t>
  </si>
  <si>
    <t>ردين حيدر</t>
  </si>
  <si>
    <t>سعده كمال الدين</t>
  </si>
  <si>
    <t>ضحى مداح</t>
  </si>
  <si>
    <t>الطاف</t>
  </si>
  <si>
    <t>لبيب علي</t>
  </si>
  <si>
    <t>هدى عبداللطيف</t>
  </si>
  <si>
    <t>الاء الهزار</t>
  </si>
  <si>
    <t>باسمه اسماعيل</t>
  </si>
  <si>
    <t>سمير الشقه</t>
  </si>
  <si>
    <t>عمار حسين</t>
  </si>
  <si>
    <t>حلة عارا</t>
  </si>
  <si>
    <t xml:space="preserve">ماحده الدرويش الخطيب </t>
  </si>
  <si>
    <t xml:space="preserve">اياد الماغوط </t>
  </si>
  <si>
    <t xml:space="preserve">جمال الدين </t>
  </si>
  <si>
    <t xml:space="preserve">انتصار </t>
  </si>
  <si>
    <t>غنى ونوس</t>
  </si>
  <si>
    <t>مياده البللول</t>
  </si>
  <si>
    <t>حيدره حمود</t>
  </si>
  <si>
    <t>داليا جعفر</t>
  </si>
  <si>
    <t>علي عيسى</t>
  </si>
  <si>
    <t>رجاء الحفيري</t>
  </si>
  <si>
    <t>حسام كور</t>
  </si>
  <si>
    <t>موريتانيا</t>
  </si>
  <si>
    <t xml:space="preserve">حوش عرب </t>
  </si>
  <si>
    <t>نافله</t>
  </si>
  <si>
    <t>سميرا</t>
  </si>
  <si>
    <t>امل شله</t>
  </si>
  <si>
    <t>أميمة العتاوي</t>
  </si>
  <si>
    <t>الاء العبد الرحمن المفتي</t>
  </si>
  <si>
    <t>آلاء خريطه</t>
  </si>
  <si>
    <t>بتول جحا</t>
  </si>
  <si>
    <t>سوق</t>
  </si>
  <si>
    <t>تغريد شنان</t>
  </si>
  <si>
    <t>منوي</t>
  </si>
  <si>
    <t>ثائر ابودقه</t>
  </si>
  <si>
    <t>حسان اسماعيل</t>
  </si>
  <si>
    <t>حسان عيساوي</t>
  </si>
  <si>
    <t>الركايا</t>
  </si>
  <si>
    <t>حسن انضج</t>
  </si>
  <si>
    <t>الرياض القريات</t>
  </si>
  <si>
    <t>دعاء دادا</t>
  </si>
  <si>
    <t xml:space="preserve">محمد سعيد </t>
  </si>
  <si>
    <t>ربا ابوعمار</t>
  </si>
  <si>
    <t>ورديه</t>
  </si>
  <si>
    <t>رشا سرديني</t>
  </si>
  <si>
    <t>صابرين زياده</t>
  </si>
  <si>
    <t>صفاء صباغ</t>
  </si>
  <si>
    <t>باسمة المصري</t>
  </si>
  <si>
    <t>عبدالفتاح الجيوسي</t>
  </si>
  <si>
    <t>عبير داود</t>
  </si>
  <si>
    <t>عزمت اسد</t>
  </si>
  <si>
    <t>السقيلبية</t>
  </si>
  <si>
    <t>علا حسن</t>
  </si>
  <si>
    <t>علي الجابر</t>
  </si>
  <si>
    <t>علي حماده</t>
  </si>
  <si>
    <t>عين الحمرا</t>
  </si>
  <si>
    <t>عماد الحافظ</t>
  </si>
  <si>
    <t>غيثاء سليطين</t>
  </si>
  <si>
    <t>فراس الحايك</t>
  </si>
  <si>
    <t>لوريس شعبان</t>
  </si>
  <si>
    <t>رامه</t>
  </si>
  <si>
    <t>لورين ديبو</t>
  </si>
  <si>
    <t>حمام قنيه</t>
  </si>
  <si>
    <t>ليندا عبدو</t>
  </si>
  <si>
    <t>مازن سليمان</t>
  </si>
  <si>
    <t>محمد صلاح بستوني</t>
  </si>
  <si>
    <t>منال احمد</t>
  </si>
  <si>
    <t>منال حيدر</t>
  </si>
  <si>
    <t>ميسم سلوم</t>
  </si>
  <si>
    <t xml:space="preserve">الدليبة </t>
  </si>
  <si>
    <t>ناديا صرصر</t>
  </si>
  <si>
    <t>نسرين مرعي</t>
  </si>
  <si>
    <t>نغم العفلق</t>
  </si>
  <si>
    <t>نهله الحساني</t>
  </si>
  <si>
    <t>نهى السلمان</t>
  </si>
  <si>
    <t>نيفين العريان</t>
  </si>
  <si>
    <t>لبنان</t>
  </si>
  <si>
    <t>هبا نيوف</t>
  </si>
  <si>
    <t>هبه عبدالحفيظ</t>
  </si>
  <si>
    <t>هدى بلبل</t>
  </si>
  <si>
    <t>هديل كوكجه</t>
  </si>
  <si>
    <t>هيفاء سلطان</t>
  </si>
  <si>
    <t>ياسمين الديب</t>
  </si>
  <si>
    <t>يحيى السيد</t>
  </si>
  <si>
    <t>ميساء النوري</t>
  </si>
  <si>
    <t>روان مظلوم</t>
  </si>
  <si>
    <t>ديانا عبد الحق</t>
  </si>
  <si>
    <t xml:space="preserve">محمد نهاد </t>
  </si>
  <si>
    <t>آيات الفندي</t>
  </si>
  <si>
    <t>الزويتيني</t>
  </si>
  <si>
    <t>حسين المعلم</t>
  </si>
  <si>
    <t>حيدر الرحل</t>
  </si>
  <si>
    <t>زين الصباغ</t>
  </si>
  <si>
    <t>عبد الكريم حاج حسن</t>
  </si>
  <si>
    <t xml:space="preserve">الفوعة </t>
  </si>
  <si>
    <t>مي دياب</t>
  </si>
  <si>
    <t>محمد فاروق</t>
  </si>
  <si>
    <t>هديل بصو</t>
  </si>
  <si>
    <t>علي بلال</t>
  </si>
  <si>
    <t>عبد الله قطرميز</t>
  </si>
  <si>
    <t>هيفاء التيناوي</t>
  </si>
  <si>
    <t>ابراهيم المصري</t>
  </si>
  <si>
    <t>محمد معتصم</t>
  </si>
  <si>
    <t>ميمونة</t>
  </si>
  <si>
    <t>احمد الشوا</t>
  </si>
  <si>
    <t>اماني القاضي</t>
  </si>
  <si>
    <t>ايهم حمزه</t>
  </si>
  <si>
    <t>تمام ابراهيم</t>
  </si>
  <si>
    <t>الجديدة</t>
  </si>
  <si>
    <t>جميل شرف</t>
  </si>
  <si>
    <t>دلال راشد</t>
  </si>
  <si>
    <t>سيمون الخوري الياس</t>
  </si>
  <si>
    <t>صفاء السمان</t>
  </si>
  <si>
    <t>فلك أبو رميح</t>
  </si>
  <si>
    <t>فادي العبار</t>
  </si>
  <si>
    <t>مجد شاهين</t>
  </si>
  <si>
    <t>نبال جمول</t>
  </si>
  <si>
    <t>امل شتيان</t>
  </si>
  <si>
    <t xml:space="preserve">صبحية </t>
  </si>
  <si>
    <t xml:space="preserve">السلمية </t>
  </si>
  <si>
    <t>مكرم</t>
  </si>
  <si>
    <t>اكرم الحلاق</t>
  </si>
  <si>
    <t>اميرة الرفاعي</t>
  </si>
  <si>
    <t>راتب الزعبي</t>
  </si>
  <si>
    <t>عادل حسيان</t>
  </si>
  <si>
    <t>عهد عمر</t>
  </si>
  <si>
    <t>قمر الحمصي</t>
  </si>
  <si>
    <t>مادلين حازم</t>
  </si>
  <si>
    <t>دانيال عبد الله</t>
  </si>
  <si>
    <t>يسن</t>
  </si>
  <si>
    <t>بيت العلوني</t>
  </si>
  <si>
    <t>فراس طيجون</t>
  </si>
  <si>
    <t>محمد بجبوج</t>
  </si>
  <si>
    <t>يونس معلباوي</t>
  </si>
  <si>
    <t>علياء نصر</t>
  </si>
  <si>
    <t xml:space="preserve">الفندارة </t>
  </si>
  <si>
    <t>مسلم ابراهيم</t>
  </si>
  <si>
    <t>عمار خدام</t>
  </si>
  <si>
    <t>معاذ الحريري</t>
  </si>
  <si>
    <t>احمد عطيه</t>
  </si>
  <si>
    <t>ادريس سلامه</t>
  </si>
  <si>
    <t>اوس ابراهيم</t>
  </si>
  <si>
    <t>باسل الايوبي</t>
  </si>
  <si>
    <t>بيان عبد الباري</t>
  </si>
  <si>
    <t>خوله الزوربا</t>
  </si>
  <si>
    <t>رجاء مصطفى</t>
  </si>
  <si>
    <t>ريم الفياض حرفوش</t>
  </si>
  <si>
    <t>عدنان العلي</t>
  </si>
  <si>
    <t>عقيل سلطان</t>
  </si>
  <si>
    <t>هيمه</t>
  </si>
  <si>
    <t>علي اصفهاني</t>
  </si>
  <si>
    <t>علي سريه</t>
  </si>
  <si>
    <t>مجد اللحام</t>
  </si>
  <si>
    <t>محمد يسار</t>
  </si>
  <si>
    <t>مها علقم</t>
  </si>
  <si>
    <t>ناديا بدران</t>
  </si>
  <si>
    <t>نسيم حجه</t>
  </si>
  <si>
    <t>وسام علاء الدين</t>
  </si>
  <si>
    <t>وفاء الجغيني</t>
  </si>
  <si>
    <t>حيط</t>
  </si>
  <si>
    <t>الاء عواد</t>
  </si>
  <si>
    <t>تريز شوفان</t>
  </si>
  <si>
    <t>زيده</t>
  </si>
  <si>
    <t>ديالا شرف</t>
  </si>
  <si>
    <t>سلطان الموصلي</t>
  </si>
  <si>
    <t>عماد كحالة</t>
  </si>
  <si>
    <t>ميسره</t>
  </si>
  <si>
    <t>اليس المدعور</t>
  </si>
  <si>
    <t>بشرى الحاج احمد</t>
  </si>
  <si>
    <t xml:space="preserve">رحاب </t>
  </si>
  <si>
    <t>دانيا زاكياني</t>
  </si>
  <si>
    <t>رفاه مومني</t>
  </si>
  <si>
    <t>تمانية</t>
  </si>
  <si>
    <t>رنيم شكري</t>
  </si>
  <si>
    <t>لما قدور</t>
  </si>
  <si>
    <t>محمد ابراهيم مال</t>
  </si>
  <si>
    <t>مراد ابراهيم</t>
  </si>
  <si>
    <t>مروه الديري</t>
  </si>
  <si>
    <t>مريم البركات</t>
  </si>
  <si>
    <t>تمانعة الغاب</t>
  </si>
  <si>
    <t>غيده</t>
  </si>
  <si>
    <t>انسام السلامة</t>
  </si>
  <si>
    <t>بحري</t>
  </si>
  <si>
    <t>فداء ابو زيدان</t>
  </si>
  <si>
    <t>آلاء بازرباشي</t>
  </si>
  <si>
    <t>بسمة المسالمة</t>
  </si>
  <si>
    <t>جعفر هيفا</t>
  </si>
  <si>
    <t>راميا خير بك</t>
  </si>
  <si>
    <t>روان مخول</t>
  </si>
  <si>
    <t>باسيل</t>
  </si>
  <si>
    <t>جانيت العسافين</t>
  </si>
  <si>
    <t>الحواش</t>
  </si>
  <si>
    <t>سمر علي</t>
  </si>
  <si>
    <t>محمد رغيد حلله لي</t>
  </si>
  <si>
    <t>محمد رمضان نعمان</t>
  </si>
  <si>
    <t>محمد غيث ايوبي</t>
  </si>
  <si>
    <t>محمود خللو</t>
  </si>
  <si>
    <t>فكربه</t>
  </si>
  <si>
    <t>الراعي</t>
  </si>
  <si>
    <t>وجدان بدر</t>
  </si>
  <si>
    <t>بارعة</t>
  </si>
  <si>
    <t>خالد العلوش</t>
  </si>
  <si>
    <t>علا عرفه</t>
  </si>
  <si>
    <t>يحيى كمون</t>
  </si>
  <si>
    <t>لميه</t>
  </si>
  <si>
    <t>علي الغوثاني</t>
  </si>
  <si>
    <t>عبد الله عبد الله</t>
  </si>
  <si>
    <t>زين سليمان</t>
  </si>
  <si>
    <t>مؤيد بكار</t>
  </si>
  <si>
    <t>اخلاص الصالح</t>
  </si>
  <si>
    <t>احمد مصيني</t>
  </si>
  <si>
    <t>حماة الغاب الحتان</t>
  </si>
  <si>
    <t>ريم حمود</t>
  </si>
  <si>
    <t>غانية</t>
  </si>
  <si>
    <t>منى كركر</t>
  </si>
  <si>
    <t>عاشه</t>
  </si>
  <si>
    <t>مصطفى مالك</t>
  </si>
  <si>
    <t>هبه ناصر</t>
  </si>
  <si>
    <t>غاليه جبري</t>
  </si>
  <si>
    <t>حجيره</t>
  </si>
  <si>
    <t>محمد قباط الشهابي</t>
  </si>
  <si>
    <t>رافت الكنعان</t>
  </si>
  <si>
    <t>ذبحه</t>
  </si>
  <si>
    <t>رنا اسبر</t>
  </si>
  <si>
    <t>رابيا</t>
  </si>
  <si>
    <t>امال السوادي</t>
  </si>
  <si>
    <t>منى الاسعد</t>
  </si>
  <si>
    <t>ربا السحلي</t>
  </si>
  <si>
    <t>رنا مظلوم</t>
  </si>
  <si>
    <t>الاء كنعان</t>
  </si>
  <si>
    <t>محمد عامر عرفه</t>
  </si>
  <si>
    <t>ريم الاسعد</t>
  </si>
  <si>
    <t>عماش</t>
  </si>
  <si>
    <t>نزها</t>
  </si>
  <si>
    <t>رهف كرمان</t>
  </si>
  <si>
    <t>زهور دره</t>
  </si>
  <si>
    <t>احمد السندان</t>
  </si>
  <si>
    <t>الاحمدية</t>
  </si>
  <si>
    <t>ياسر الياسين</t>
  </si>
  <si>
    <t>معر شحور</t>
  </si>
  <si>
    <t>محمد زياد الخطيب</t>
  </si>
  <si>
    <t>ارمناز</t>
  </si>
  <si>
    <t>ساره بلول</t>
  </si>
  <si>
    <t>الماظه</t>
  </si>
  <si>
    <t>عصام اسماعيل</t>
  </si>
  <si>
    <t>نمنوم</t>
  </si>
  <si>
    <t xml:space="preserve">طرطس </t>
  </si>
  <si>
    <t>نور الايمان دغمش</t>
  </si>
  <si>
    <t>علي فرحات</t>
  </si>
  <si>
    <t>ربا ابراهيم</t>
  </si>
  <si>
    <t>برمانة المشايخ</t>
  </si>
  <si>
    <t>ايات باجاري</t>
  </si>
  <si>
    <t>هبا حجي</t>
  </si>
  <si>
    <t>انس السقا</t>
  </si>
  <si>
    <t>رولا شبلي</t>
  </si>
  <si>
    <t>محمد اشرف الذياب</t>
  </si>
  <si>
    <t>ايمان حجي</t>
  </si>
  <si>
    <t>علا السادات</t>
  </si>
  <si>
    <t>غدير يوسف</t>
  </si>
  <si>
    <t>قطيفه</t>
  </si>
  <si>
    <t>زينب خزنه</t>
  </si>
  <si>
    <t>شذى يحيى</t>
  </si>
  <si>
    <t>فرح ادهمي</t>
  </si>
  <si>
    <t>انس قزع</t>
  </si>
  <si>
    <t>لارا يونس</t>
  </si>
  <si>
    <t>سراج وادي</t>
  </si>
  <si>
    <t>حموده</t>
  </si>
  <si>
    <t>افين كيكي</t>
  </si>
  <si>
    <t>نيروز يوسف</t>
  </si>
  <si>
    <t xml:space="preserve">مخيم يرموك </t>
  </si>
  <si>
    <t>أحمد الموات</t>
  </si>
  <si>
    <t>نغم دليقان</t>
  </si>
  <si>
    <t>مصطفى جبر</t>
  </si>
  <si>
    <t>عهد حبيب</t>
  </si>
  <si>
    <t>دلدار اوسكو تكو</t>
  </si>
  <si>
    <t>بلال ايوبي</t>
  </si>
  <si>
    <t>علي طعمه</t>
  </si>
  <si>
    <t>شما طعمه</t>
  </si>
  <si>
    <t>سالم قريعوش</t>
  </si>
  <si>
    <t>هبه هلاله</t>
  </si>
  <si>
    <t>هبه عبد الرزاق</t>
  </si>
  <si>
    <t>بسينه دباس</t>
  </si>
  <si>
    <t>رائده تقوى</t>
  </si>
  <si>
    <t>الاء عبد الله</t>
  </si>
  <si>
    <t>يونس علي</t>
  </si>
  <si>
    <t xml:space="preserve">جدة </t>
  </si>
  <si>
    <t>سماهر اللحام</t>
  </si>
  <si>
    <t>نفين سعدون عمر</t>
  </si>
  <si>
    <t>ابرهيم محمد زينو</t>
  </si>
  <si>
    <t>اخترين</t>
  </si>
  <si>
    <t>هدى الابراهيم</t>
  </si>
  <si>
    <t>شوحه</t>
  </si>
  <si>
    <t>لين عبيد</t>
  </si>
  <si>
    <t>هيثم قدو</t>
  </si>
  <si>
    <t>زين العابدين كرابيج</t>
  </si>
  <si>
    <t>ايمان عقل</t>
  </si>
  <si>
    <t>لبنه عليشه</t>
  </si>
  <si>
    <t>ندى قطان</t>
  </si>
  <si>
    <t>صلاح العمر</t>
  </si>
  <si>
    <t>حويز تحتاني</t>
  </si>
  <si>
    <t>علاء الحموي</t>
  </si>
  <si>
    <t>اباء حبيب</t>
  </si>
  <si>
    <t>ايمان القاضي</t>
  </si>
  <si>
    <t>احمد قرجولي</t>
  </si>
  <si>
    <t>محمد فراس</t>
  </si>
  <si>
    <t>اشرف خلوف</t>
  </si>
  <si>
    <t>عيدة</t>
  </si>
  <si>
    <t>الاء بارافي</t>
  </si>
  <si>
    <t>الحسن الكيلاني</t>
  </si>
  <si>
    <t>امجد زاهده</t>
  </si>
  <si>
    <t xml:space="preserve">الحسينية  </t>
  </si>
  <si>
    <t>انس الحلبي</t>
  </si>
  <si>
    <t>ايمن خليفه</t>
  </si>
  <si>
    <t>باسل احمد</t>
  </si>
  <si>
    <t>بسام علوان</t>
  </si>
  <si>
    <t>جاكلين تموز</t>
  </si>
  <si>
    <t>حامد وسوف</t>
  </si>
  <si>
    <t>ترياق</t>
  </si>
  <si>
    <t>حسام الدين محمود</t>
  </si>
  <si>
    <t>حسان الاحمد</t>
  </si>
  <si>
    <t>حسن عيسى</t>
  </si>
  <si>
    <t>دارين مرعي</t>
  </si>
  <si>
    <t>رشا القرعوش</t>
  </si>
  <si>
    <t xml:space="preserve">محمد سميرة </t>
  </si>
  <si>
    <t>رنا طراد</t>
  </si>
  <si>
    <t>مقيلبيه</t>
  </si>
  <si>
    <t>رنا معروف</t>
  </si>
  <si>
    <t>رهام شرفه</t>
  </si>
  <si>
    <t>روان حيدر</t>
  </si>
  <si>
    <t>رويده الصغير</t>
  </si>
  <si>
    <t>زينب نعمي</t>
  </si>
  <si>
    <t>سعد الهفل</t>
  </si>
  <si>
    <t>سميره مذكور</t>
  </si>
  <si>
    <t>ليبيا جنزور</t>
  </si>
  <si>
    <t>سوزان الكلاس</t>
  </si>
  <si>
    <t>سوزان عقيل</t>
  </si>
  <si>
    <t>شادي الجاسم</t>
  </si>
  <si>
    <t>صفاء الخطيب</t>
  </si>
  <si>
    <t>احمد بشير</t>
  </si>
  <si>
    <t>عبد الرحمن الحمصي</t>
  </si>
  <si>
    <t>عبدالله ديبه</t>
  </si>
  <si>
    <t>عبدالله مراد</t>
  </si>
  <si>
    <t>عبير عيد</t>
  </si>
  <si>
    <t>علاء الدين سلام</t>
  </si>
  <si>
    <t>علي الحسين</t>
  </si>
  <si>
    <t>علي عبد الواحد</t>
  </si>
  <si>
    <t>فادي ابو حمره</t>
  </si>
  <si>
    <t>فادي عنبر</t>
  </si>
  <si>
    <t>فاطمه سيد احمد</t>
  </si>
  <si>
    <t>قاسم الشنان</t>
  </si>
  <si>
    <t>مساكن السيدة زينب</t>
  </si>
  <si>
    <t>لين الاسعد</t>
  </si>
  <si>
    <t>ماهر الهندي</t>
  </si>
  <si>
    <t xml:space="preserve">مجد ناصر </t>
  </si>
  <si>
    <t>محمد الدرويش</t>
  </si>
  <si>
    <t xml:space="preserve">حمص الشرقية </t>
  </si>
  <si>
    <t>محمد الغزالي</t>
  </si>
  <si>
    <t>محمد جبه</t>
  </si>
  <si>
    <t>خصيم</t>
  </si>
  <si>
    <t>محمد حنبلوز</t>
  </si>
  <si>
    <t>محمد صواف</t>
  </si>
  <si>
    <t>محمد عرابي</t>
  </si>
  <si>
    <t>محمد علي اوتاني</t>
  </si>
  <si>
    <t>محمد هاجم عباس</t>
  </si>
  <si>
    <t>انغام</t>
  </si>
  <si>
    <t>محمود زيدان</t>
  </si>
  <si>
    <t>دير مقرن</t>
  </si>
  <si>
    <t>مرح عزو رحيباني</t>
  </si>
  <si>
    <t>منصور عيسى</t>
  </si>
  <si>
    <t>ميلاد حمود</t>
  </si>
  <si>
    <t>ناهده السبسبي</t>
  </si>
  <si>
    <t>الدناجي2</t>
  </si>
  <si>
    <t>نديم صابوني</t>
  </si>
  <si>
    <t>نسرين العوض</t>
  </si>
  <si>
    <t>نسيبه خضره</t>
  </si>
  <si>
    <t>نغم عبيد</t>
  </si>
  <si>
    <t>ريم ابوساعه</t>
  </si>
  <si>
    <t>نور الاصفر</t>
  </si>
  <si>
    <t>هديل طقطق</t>
  </si>
  <si>
    <t>وديع حداد</t>
  </si>
  <si>
    <t>وسام باره</t>
  </si>
  <si>
    <t>ياسمين نزيم</t>
  </si>
  <si>
    <t xml:space="preserve">المناجير </t>
  </si>
  <si>
    <t>يسرى ثابت</t>
  </si>
  <si>
    <t>يعقوب محمد</t>
  </si>
  <si>
    <t>حليمه علي</t>
  </si>
  <si>
    <t>عرب شاه</t>
  </si>
  <si>
    <t>بتول قسطي</t>
  </si>
  <si>
    <t>فدره</t>
  </si>
  <si>
    <t>رانيا الحكيم</t>
  </si>
  <si>
    <t>ضياء الدين قسومة</t>
  </si>
  <si>
    <t>عبد الله العبد الله</t>
  </si>
  <si>
    <t>فوزة</t>
  </si>
  <si>
    <t>لوريس الصفدي</t>
  </si>
  <si>
    <t>اريج الحلاق</t>
  </si>
  <si>
    <t>الاء المارديني</t>
  </si>
  <si>
    <t>الين خليل</t>
  </si>
  <si>
    <t>اندريه</t>
  </si>
  <si>
    <t>بنان البقاعي</t>
  </si>
  <si>
    <t>حازم الحلاق</t>
  </si>
  <si>
    <t>مجد عرقوب</t>
  </si>
  <si>
    <t>محمد ماهر الحبال</t>
  </si>
  <si>
    <t>محمد نظمي نوري</t>
  </si>
  <si>
    <t>زهر الحلبي</t>
  </si>
  <si>
    <t>ولاء هرموش</t>
  </si>
  <si>
    <t>عبد الكريم الضاهر</t>
  </si>
  <si>
    <t>رنداالقاسم</t>
  </si>
  <si>
    <t>ابتسام موعد</t>
  </si>
  <si>
    <t>حائل</t>
  </si>
  <si>
    <t>احمد الحرامي</t>
  </si>
  <si>
    <t>معدان جديد</t>
  </si>
  <si>
    <t>احمد القبلان</t>
  </si>
  <si>
    <t>احمد حايك</t>
  </si>
  <si>
    <t>احمد سيف</t>
  </si>
  <si>
    <t>احمد محرم</t>
  </si>
  <si>
    <t>غزلانبة</t>
  </si>
  <si>
    <t>ادوار جربنده</t>
  </si>
  <si>
    <t>مخول</t>
  </si>
  <si>
    <t>اريج ابو زيد</t>
  </si>
  <si>
    <t>اسامه الخطيب</t>
  </si>
  <si>
    <t>اسامه المصري</t>
  </si>
  <si>
    <t>الهام الخانجي</t>
  </si>
  <si>
    <t>الياس دحدل</t>
  </si>
  <si>
    <t xml:space="preserve">رنده </t>
  </si>
  <si>
    <t>اماني سكر</t>
  </si>
  <si>
    <t>انس ابو غليون</t>
  </si>
  <si>
    <t>باسل صالح</t>
  </si>
  <si>
    <t>بسام علي</t>
  </si>
  <si>
    <t>بشير الابراهيم</t>
  </si>
  <si>
    <t>بيان شميس</t>
  </si>
  <si>
    <t>الثعله</t>
  </si>
  <si>
    <t>جعفر داوود</t>
  </si>
  <si>
    <t>نبهان</t>
  </si>
  <si>
    <t>سراب</t>
  </si>
  <si>
    <t>جمانه عبد الدين</t>
  </si>
  <si>
    <t>حازم الشاهين ابو دهن</t>
  </si>
  <si>
    <t>حذيفه عليا</t>
  </si>
  <si>
    <t>حسين الكدرو</t>
  </si>
  <si>
    <t>قادر</t>
  </si>
  <si>
    <t>شويحه خزناوي</t>
  </si>
  <si>
    <t>حمزه عبد الحق</t>
  </si>
  <si>
    <t>حنان قطيفاني</t>
  </si>
  <si>
    <t>خلدون غنام</t>
  </si>
  <si>
    <t>خليل الظاهر</t>
  </si>
  <si>
    <t>الحرمون</t>
  </si>
  <si>
    <t>دعاء عبيد</t>
  </si>
  <si>
    <t>رغدة الحليبي</t>
  </si>
  <si>
    <t>رهام الشيخ عمر</t>
  </si>
  <si>
    <t>زهراء البهاء الدين</t>
  </si>
  <si>
    <t>زينه الرفاعي</t>
  </si>
  <si>
    <t>ساره ركاب</t>
  </si>
  <si>
    <t xml:space="preserve">محمد عز الدين </t>
  </si>
  <si>
    <t>ساره شعبان</t>
  </si>
  <si>
    <t>ساره نفوس</t>
  </si>
  <si>
    <t>سامح شيحه</t>
  </si>
  <si>
    <t>كندو</t>
  </si>
  <si>
    <t>سطام الدندل</t>
  </si>
  <si>
    <t>مجحم</t>
  </si>
  <si>
    <t>صفاء شرقي</t>
  </si>
  <si>
    <t>شمعة</t>
  </si>
  <si>
    <t>صفوان قرمان</t>
  </si>
  <si>
    <t>ضحى الدركزللي</t>
  </si>
  <si>
    <t>حكمه</t>
  </si>
  <si>
    <t>عبد الرحمن زعيتر</t>
  </si>
  <si>
    <t>عبد الرزاق الدعبول</t>
  </si>
  <si>
    <t>خشوف</t>
  </si>
  <si>
    <t>حريتان</t>
  </si>
  <si>
    <t>عبد الله بردان</t>
  </si>
  <si>
    <t>عبد الله سلهب</t>
  </si>
  <si>
    <t>عبد المنعم الخماش</t>
  </si>
  <si>
    <t>محمد منار</t>
  </si>
  <si>
    <t>عبير جغنون</t>
  </si>
  <si>
    <t xml:space="preserve">ضمير </t>
  </si>
  <si>
    <t>عفراء سلامي</t>
  </si>
  <si>
    <t>علا ابو ترابي</t>
  </si>
  <si>
    <t>علاء الزعبي</t>
  </si>
  <si>
    <t>عماد العلي</t>
  </si>
  <si>
    <t>عمر العوده</t>
  </si>
  <si>
    <t>عمران الديري</t>
  </si>
  <si>
    <t>غاده مسعود</t>
  </si>
  <si>
    <t>غدير الحلبي</t>
  </si>
  <si>
    <t>فراس نعيم</t>
  </si>
  <si>
    <t>لميس ابو زيد</t>
  </si>
  <si>
    <t>لميس الحايك</t>
  </si>
  <si>
    <t>ليلى حقوق</t>
  </si>
  <si>
    <t>نور الدهر</t>
  </si>
  <si>
    <t>القاهره</t>
  </si>
  <si>
    <t>لينا دياب</t>
  </si>
  <si>
    <t>ماري خزعل</t>
  </si>
  <si>
    <t>ماري روز امين الثلاج</t>
  </si>
  <si>
    <t>ماسا قتوت</t>
  </si>
  <si>
    <t>مجد سعيدان</t>
  </si>
  <si>
    <t>مجيب زاهد</t>
  </si>
  <si>
    <t>محمد بدر الدين الدح</t>
  </si>
  <si>
    <t>محمد خالد الدالاتي</t>
  </si>
  <si>
    <t>محمد خير البوشي</t>
  </si>
  <si>
    <t>محمد سلمان مظلوم</t>
  </si>
  <si>
    <t>غسانه</t>
  </si>
  <si>
    <t>محمد عامر خطاب</t>
  </si>
  <si>
    <t>محمد علي البدوي</t>
  </si>
  <si>
    <t>محمد مهند سالم</t>
  </si>
  <si>
    <t>محمد نوري زرزور</t>
  </si>
  <si>
    <t>مريم مدور</t>
  </si>
  <si>
    <t>ميرفت الخوري</t>
  </si>
  <si>
    <t>حبسه</t>
  </si>
  <si>
    <t>نور عابده</t>
  </si>
  <si>
    <t>نورهان الموصلي</t>
  </si>
  <si>
    <t>هاله ديب</t>
  </si>
  <si>
    <t>سركس</t>
  </si>
  <si>
    <t>هدى دنو</t>
  </si>
  <si>
    <t>هدير كيوان</t>
  </si>
  <si>
    <t>وطفا</t>
  </si>
  <si>
    <t>هزار الحجار</t>
  </si>
  <si>
    <t>هيلين شعبان</t>
  </si>
  <si>
    <t>واثق جمعه</t>
  </si>
  <si>
    <t>وليم الخالد</t>
  </si>
  <si>
    <t>المزيرعه</t>
  </si>
  <si>
    <t>ياسمين عابدين حيدر</t>
  </si>
  <si>
    <t>يزن النبلي</t>
  </si>
  <si>
    <t>الاء الموسى</t>
  </si>
  <si>
    <t>اماني الترك</t>
  </si>
  <si>
    <t>امل الطالب</t>
  </si>
  <si>
    <t>رشا المطر</t>
  </si>
  <si>
    <t>عدنان شقحبي</t>
  </si>
  <si>
    <t>كنانه قاروط</t>
  </si>
  <si>
    <t>معلا عبد الرحمن</t>
  </si>
  <si>
    <t>هاني دحدل</t>
  </si>
  <si>
    <t>هيا مدور</t>
  </si>
  <si>
    <t>وعد الحمود</t>
  </si>
  <si>
    <t xml:space="preserve">براغيدي </t>
  </si>
  <si>
    <t>الهام برانبو</t>
  </si>
  <si>
    <t>محمد معن</t>
  </si>
  <si>
    <t>ايمان البلبوص</t>
  </si>
  <si>
    <t>حسناء حماده</t>
  </si>
  <si>
    <t>سومر عبد الرزاق</t>
  </si>
  <si>
    <t>عبد الكريم السيد</t>
  </si>
  <si>
    <t>حاكم</t>
  </si>
  <si>
    <t>باشه</t>
  </si>
  <si>
    <t>علا ابراهيم</t>
  </si>
  <si>
    <t>علاء مخلوف</t>
  </si>
  <si>
    <t>غفران العكله</t>
  </si>
  <si>
    <t>فارس حاج فارس</t>
  </si>
  <si>
    <t>ليلاس خولي</t>
  </si>
  <si>
    <t>مالدا الزيات</t>
  </si>
  <si>
    <t>راويه</t>
  </si>
  <si>
    <t>عصمان</t>
  </si>
  <si>
    <t>منهل عبد اللطيف</t>
  </si>
  <si>
    <t>وسام االعواد</t>
  </si>
  <si>
    <t>درزية</t>
  </si>
  <si>
    <t>ولاء حلوم</t>
  </si>
  <si>
    <t>احمد شاهين</t>
  </si>
  <si>
    <t>اريج العشعوش</t>
  </si>
  <si>
    <t>الرباب محمد</t>
  </si>
  <si>
    <t>أمجد القنطار</t>
  </si>
  <si>
    <t>أيمن الياسين</t>
  </si>
  <si>
    <t>أمينة</t>
  </si>
  <si>
    <t>براءة كوجك</t>
  </si>
  <si>
    <t>بسيم سليمان</t>
  </si>
  <si>
    <t>متعب</t>
  </si>
  <si>
    <t>تميم سلمون</t>
  </si>
  <si>
    <t>خيرت مطر</t>
  </si>
  <si>
    <t>زينب الزير</t>
  </si>
  <si>
    <t>سلوى شمالي</t>
  </si>
  <si>
    <t>سمر الشيخ محمد</t>
  </si>
  <si>
    <t>شروق السيد</t>
  </si>
  <si>
    <t>عمران السيد حسين</t>
  </si>
  <si>
    <t>فاطمه الحاج محمد</t>
  </si>
  <si>
    <t>نباتة كبيرة</t>
  </si>
  <si>
    <t>كنان الأحمر</t>
  </si>
  <si>
    <t>محمد صيدناوي</t>
  </si>
  <si>
    <t>مهدى</t>
  </si>
  <si>
    <t>محمد معلا</t>
  </si>
  <si>
    <t>مرام الدعبل</t>
  </si>
  <si>
    <t>مريم ونوسه</t>
  </si>
  <si>
    <t>مصطفى المصطفى العبدو</t>
  </si>
  <si>
    <t>غرور</t>
  </si>
  <si>
    <t>مؤيد شبيب</t>
  </si>
  <si>
    <t>نجوى الحسيني</t>
  </si>
  <si>
    <t>نعيم أمانة</t>
  </si>
  <si>
    <t>عبدالجليل</t>
  </si>
  <si>
    <t xml:space="preserve">المعضمية  </t>
  </si>
  <si>
    <t>نورالدين البارودي</t>
  </si>
  <si>
    <t>لوزيه</t>
  </si>
  <si>
    <t>هدى رجب</t>
  </si>
  <si>
    <t>ولاء عشماوي</t>
  </si>
  <si>
    <t>ولاء محمود</t>
  </si>
  <si>
    <t>يامن بدريه</t>
  </si>
  <si>
    <t>حمزه الصالح</t>
  </si>
  <si>
    <t>علاء الحوشان</t>
  </si>
  <si>
    <t>غزل مرعي</t>
  </si>
  <si>
    <t>فردوس الرمضان</t>
  </si>
  <si>
    <t>بتول الفارس</t>
  </si>
  <si>
    <t>تهاني جوبان</t>
  </si>
  <si>
    <t>الميدان</t>
  </si>
  <si>
    <t>سلمى العاصي</t>
  </si>
  <si>
    <t xml:space="preserve">حسام </t>
  </si>
  <si>
    <t>سهام طقيقة</t>
  </si>
  <si>
    <t>محمد الحبل</t>
  </si>
  <si>
    <t>محمد الحسن البغا</t>
  </si>
  <si>
    <t>محمد حموش</t>
  </si>
  <si>
    <t>منذر رباح</t>
  </si>
  <si>
    <t>باسل شهيب</t>
  </si>
  <si>
    <t xml:space="preserve">محمد رشيد </t>
  </si>
  <si>
    <t>نمر ديب</t>
  </si>
  <si>
    <t>ماريا</t>
  </si>
  <si>
    <t>حسن جعفر</t>
  </si>
  <si>
    <t>عين سليمو</t>
  </si>
  <si>
    <t>احمد سعد</t>
  </si>
  <si>
    <t>اسراء نزال</t>
  </si>
  <si>
    <t>الورود خطيب</t>
  </si>
  <si>
    <t>معارة الارتيق</t>
  </si>
  <si>
    <t>اليس الحمد</t>
  </si>
  <si>
    <t>انسام الحسين</t>
  </si>
  <si>
    <t>ايفلين سلمون</t>
  </si>
  <si>
    <t>نيصاف</t>
  </si>
  <si>
    <t>بدر الدين الاخرس</t>
  </si>
  <si>
    <t>بسام اشريفة</t>
  </si>
  <si>
    <t>بشار اسعد</t>
  </si>
  <si>
    <t>بشرى القصير</t>
  </si>
  <si>
    <t>بيان كيوان</t>
  </si>
  <si>
    <t>تامر صالح</t>
  </si>
  <si>
    <t>ثناء الحسين</t>
  </si>
  <si>
    <t>ام الطيور</t>
  </si>
  <si>
    <t>حسام الأحمد</t>
  </si>
  <si>
    <t>حسين محي الدين</t>
  </si>
  <si>
    <t>خديجه حليمه</t>
  </si>
  <si>
    <t>ديانه الصمادي</t>
  </si>
  <si>
    <t>رازه صالح</t>
  </si>
  <si>
    <t>رانية البني</t>
  </si>
  <si>
    <t>سهاد الأحمر</t>
  </si>
  <si>
    <t>ربى الطواشي</t>
  </si>
  <si>
    <t>رشا بدر</t>
  </si>
  <si>
    <t>رنا كيوان</t>
  </si>
  <si>
    <t>رهام مستوكرديه</t>
  </si>
  <si>
    <t>رهام نكد</t>
  </si>
  <si>
    <t>متروك</t>
  </si>
  <si>
    <t>روان البريجاوي</t>
  </si>
  <si>
    <t>زكيه صالح</t>
  </si>
  <si>
    <t>زياد الصفدي</t>
  </si>
  <si>
    <t>زينب النعسان</t>
  </si>
  <si>
    <t>سلمان زعرور</t>
  </si>
  <si>
    <t>سمر فنده</t>
  </si>
  <si>
    <t>شادي البصار</t>
  </si>
  <si>
    <t>شهزر الأديب</t>
  </si>
  <si>
    <t>صهيب</t>
  </si>
  <si>
    <t>صفاء كنعان</t>
  </si>
  <si>
    <t>طه الطحان</t>
  </si>
  <si>
    <t>عبدالرزاق فناش العمر</t>
  </si>
  <si>
    <t>عصام علي</t>
  </si>
  <si>
    <t>تالين</t>
  </si>
  <si>
    <t>عفراء كنوني عمروش</t>
  </si>
  <si>
    <t>غصون منون</t>
  </si>
  <si>
    <t>عفيفه</t>
  </si>
  <si>
    <t>روضة الوعر</t>
  </si>
  <si>
    <t>فاتنه الراعي</t>
  </si>
  <si>
    <t>فادي فاخره</t>
  </si>
  <si>
    <t>فاطمه ابراهيم</t>
  </si>
  <si>
    <t>فايز ناصر</t>
  </si>
  <si>
    <t>فهميه كلاليب العشابي</t>
  </si>
  <si>
    <t>قمر الزيبق</t>
  </si>
  <si>
    <t>محمد الخليفه</t>
  </si>
  <si>
    <t>محمد زعبوط</t>
  </si>
  <si>
    <t>مرام محمد</t>
  </si>
  <si>
    <t>مناس علوش</t>
  </si>
  <si>
    <t xml:space="preserve">رحيبه </t>
  </si>
  <si>
    <t>منتهى صبري</t>
  </si>
  <si>
    <t>عبدالباقي</t>
  </si>
  <si>
    <t>لمعه</t>
  </si>
  <si>
    <t>هلالية</t>
  </si>
  <si>
    <t>نوره صبح</t>
  </si>
  <si>
    <t>هبه الحسن</t>
  </si>
  <si>
    <t>ياسمين موهباني</t>
  </si>
  <si>
    <t>يزيد كحيل</t>
  </si>
  <si>
    <t>أكارم عساف</t>
  </si>
  <si>
    <t>بهجة</t>
  </si>
  <si>
    <t>تاج الخطيب</t>
  </si>
  <si>
    <t>حسان زنبق</t>
  </si>
  <si>
    <t>رهف جلول</t>
  </si>
  <si>
    <t>ريما الزبدي</t>
  </si>
  <si>
    <t>شريفه ديوب</t>
  </si>
  <si>
    <t>نوار</t>
  </si>
  <si>
    <t>الحارة القبلية</t>
  </si>
  <si>
    <t>علي الجوجي</t>
  </si>
  <si>
    <t>حطيبه</t>
  </si>
  <si>
    <t>محمد صبحي القاضي</t>
  </si>
  <si>
    <t>هريرة</t>
  </si>
  <si>
    <t>نهى النجيب</t>
  </si>
  <si>
    <t>نور الكبيري</t>
  </si>
  <si>
    <t>مساكن برزه</t>
  </si>
  <si>
    <t>ولاء حسن</t>
  </si>
  <si>
    <t>يحيى مهنا</t>
  </si>
  <si>
    <t>احمد التركماني</t>
  </si>
  <si>
    <t>اكرم حبش</t>
  </si>
  <si>
    <t>رهام المشرف</t>
  </si>
  <si>
    <t>مراد شدود</t>
  </si>
  <si>
    <t>نور الدين رجب</t>
  </si>
  <si>
    <t>نور الدين عزيزيه</t>
  </si>
  <si>
    <t>بتول سرميني</t>
  </si>
  <si>
    <t>علي نور الدين</t>
  </si>
  <si>
    <t>حطانيه</t>
  </si>
  <si>
    <t>محمد رضوان السويداني</t>
  </si>
  <si>
    <t>وضاح الحسين النايف</t>
  </si>
  <si>
    <t>سيناء</t>
  </si>
  <si>
    <t xml:space="preserve">اميرة خلوف </t>
  </si>
  <si>
    <t xml:space="preserve">فخريه </t>
  </si>
  <si>
    <t xml:space="preserve">بيان كلثوم </t>
  </si>
  <si>
    <t xml:space="preserve">تهاني سقور </t>
  </si>
  <si>
    <t>سرسكيه</t>
  </si>
  <si>
    <t xml:space="preserve">ايهم عزيمه </t>
  </si>
  <si>
    <t xml:space="preserve">سماح </t>
  </si>
  <si>
    <t xml:space="preserve">بشائر التركاوي </t>
  </si>
  <si>
    <t xml:space="preserve">تمام </t>
  </si>
  <si>
    <t xml:space="preserve">روعة </t>
  </si>
  <si>
    <t xml:space="preserve">نقولا بدر </t>
  </si>
  <si>
    <t xml:space="preserve">راغدة </t>
  </si>
  <si>
    <t xml:space="preserve">النزهة </t>
  </si>
  <si>
    <t xml:space="preserve">ندى الساجر </t>
  </si>
  <si>
    <t>هره</t>
  </si>
  <si>
    <t>الانبار</t>
  </si>
  <si>
    <t>فداء المحمد</t>
  </si>
  <si>
    <t>ديالا الحكيم</t>
  </si>
  <si>
    <t>سلفانا نحيلي</t>
  </si>
  <si>
    <t>احمد الناطور</t>
  </si>
  <si>
    <t>مهند علي</t>
  </si>
  <si>
    <t>فؤاد بوز</t>
  </si>
  <si>
    <t>ربيع صقر</t>
  </si>
  <si>
    <t>احمد القدسي</t>
  </si>
  <si>
    <t>تمام عيسى</t>
  </si>
  <si>
    <t>عبير مكارم</t>
  </si>
  <si>
    <t>عطا الفارس</t>
  </si>
  <si>
    <t>فضة أبو سرحان</t>
  </si>
  <si>
    <t>قصي اسكندراني</t>
  </si>
  <si>
    <t>شذى الحصني</t>
  </si>
  <si>
    <t>مصطفى جنيد</t>
  </si>
  <si>
    <t>وعد الضيا</t>
  </si>
  <si>
    <t>عبد الله زهوه</t>
  </si>
  <si>
    <t>وصفه</t>
  </si>
  <si>
    <t>موثبين</t>
  </si>
  <si>
    <t>ولاء الجاسم</t>
  </si>
  <si>
    <t>رنا خرمه</t>
  </si>
  <si>
    <t>زياد اسبر</t>
  </si>
  <si>
    <t>سليمان احمد</t>
  </si>
  <si>
    <t>جمانا عدره</t>
  </si>
  <si>
    <t>احمد العميان</t>
  </si>
  <si>
    <t>اماني الزيلع</t>
  </si>
  <si>
    <t>عبد العزيز الرداد</t>
  </si>
  <si>
    <t>غايده</t>
  </si>
  <si>
    <t>الكالطه</t>
  </si>
  <si>
    <t>عبد الغني حموده</t>
  </si>
  <si>
    <t>عاطفة</t>
  </si>
  <si>
    <t>عمر روميه</t>
  </si>
  <si>
    <t>قاسم الصيص</t>
  </si>
  <si>
    <t>محمد حاكمه</t>
  </si>
  <si>
    <t>يمان السعيد الخلف</t>
  </si>
  <si>
    <t>نجوا</t>
  </si>
  <si>
    <t>فداء الحبالتي</t>
  </si>
  <si>
    <t>هاله جراح</t>
  </si>
  <si>
    <t>احمد كوسه</t>
  </si>
  <si>
    <t>زين العابدين البرباري</t>
  </si>
  <si>
    <t>نداء جوهر</t>
  </si>
  <si>
    <t>افلين شقير</t>
  </si>
  <si>
    <t xml:space="preserve">ام رواق </t>
  </si>
  <si>
    <t>ايناس كيلاني</t>
  </si>
  <si>
    <t>عربي</t>
  </si>
  <si>
    <t>لما دوفش</t>
  </si>
  <si>
    <t>محمد سمور</t>
  </si>
  <si>
    <t>ناصر شيحا</t>
  </si>
  <si>
    <t xml:space="preserve">يحيى </t>
  </si>
  <si>
    <t xml:space="preserve">زينات </t>
  </si>
  <si>
    <t>محمد فوزي ليلا</t>
  </si>
  <si>
    <t>اسراء نابوش</t>
  </si>
  <si>
    <t>الاء حبش</t>
  </si>
  <si>
    <t>ديما الكفري</t>
  </si>
  <si>
    <t>ايهم السوسي</t>
  </si>
  <si>
    <t>عماد قباط الشهابي</t>
  </si>
  <si>
    <t>فادي المحمد</t>
  </si>
  <si>
    <t>كوثر محمد</t>
  </si>
  <si>
    <t>فاطمه شاهين</t>
  </si>
  <si>
    <t>ادهم كاسوحه</t>
  </si>
  <si>
    <t>وسيم القصيباتي</t>
  </si>
  <si>
    <t>ثريا كنينه</t>
  </si>
  <si>
    <t>ديانا زعرور</t>
  </si>
  <si>
    <t>عبير قريش</t>
  </si>
  <si>
    <t>علاء رستم</t>
  </si>
  <si>
    <t>ابراهيم علي</t>
  </si>
  <si>
    <t>رؤى داود</t>
  </si>
  <si>
    <t>حنين فروج</t>
  </si>
  <si>
    <t>عزيزه عبد العال</t>
  </si>
  <si>
    <t>ريم الاطرش</t>
  </si>
  <si>
    <t>نور الهدى شباط</t>
  </si>
  <si>
    <t>بيان راشد</t>
  </si>
  <si>
    <t>امبره</t>
  </si>
  <si>
    <t>ابراهيم حامض</t>
  </si>
  <si>
    <t>احمد غصن</t>
  </si>
  <si>
    <t>المى سلهب</t>
  </si>
  <si>
    <t>انصاف شيحة</t>
  </si>
  <si>
    <t>قلمون</t>
  </si>
  <si>
    <t>ايناس العدوج</t>
  </si>
  <si>
    <t>ايناس فاطمه</t>
  </si>
  <si>
    <t>جمال حسن</t>
  </si>
  <si>
    <t>حبيب سليمان</t>
  </si>
  <si>
    <t>رنا رشيد</t>
  </si>
  <si>
    <t>رنيم دعبول</t>
  </si>
  <si>
    <t>رواد الزير</t>
  </si>
  <si>
    <t>سماح حطيني</t>
  </si>
  <si>
    <t>برموك</t>
  </si>
  <si>
    <t>سها خليفة</t>
  </si>
  <si>
    <t>سهاد صافي</t>
  </si>
  <si>
    <t>فهدي</t>
  </si>
  <si>
    <t>عروه كيوان</t>
  </si>
  <si>
    <t>عمر فاروسي</t>
  </si>
  <si>
    <t>غدير زلفو</t>
  </si>
  <si>
    <t>فادي الصباح</t>
  </si>
  <si>
    <t>لين شبيرو</t>
  </si>
  <si>
    <t>محمد قزيز</t>
  </si>
  <si>
    <t>محمد قسوم</t>
  </si>
  <si>
    <t>مرح عثمان</t>
  </si>
  <si>
    <t>احمد البدوي</t>
  </si>
  <si>
    <t>مصعب الحمدان</t>
  </si>
  <si>
    <t>ناجي قسام</t>
  </si>
  <si>
    <t>نور بكر</t>
  </si>
  <si>
    <t>نور كيوان</t>
  </si>
  <si>
    <t>هبه خان شيخون</t>
  </si>
  <si>
    <t>يوسف ياسين</t>
  </si>
  <si>
    <t>نور العبد الله العبد الرحمن</t>
  </si>
  <si>
    <t>ماريه الحجار</t>
  </si>
  <si>
    <t>مجدولين مصطفى</t>
  </si>
  <si>
    <t>محمد القصير</t>
  </si>
  <si>
    <t>معاذ الحمصي</t>
  </si>
  <si>
    <t>محمود سروجي</t>
  </si>
  <si>
    <t xml:space="preserve">محمد سليم </t>
  </si>
  <si>
    <t>عزت قاضي امين</t>
  </si>
  <si>
    <t>اسماء الدمشقي</t>
  </si>
  <si>
    <t>امير جاويش</t>
  </si>
  <si>
    <t>اميره الباشا</t>
  </si>
  <si>
    <t>بدور العلي</t>
  </si>
  <si>
    <t>الطيانة</t>
  </si>
  <si>
    <t>جمال الهنيدي</t>
  </si>
  <si>
    <t xml:space="preserve">رشيد </t>
  </si>
  <si>
    <t>جهان كلا</t>
  </si>
  <si>
    <t>الماريه</t>
  </si>
  <si>
    <t>حمزه الدبس</t>
  </si>
  <si>
    <t>حمزه فواز</t>
  </si>
  <si>
    <t>خالد بدير</t>
  </si>
  <si>
    <t>راما الحلبي</t>
  </si>
  <si>
    <t>ربيع سليمان</t>
  </si>
  <si>
    <t>رغده الحجي</t>
  </si>
  <si>
    <t>ميثة</t>
  </si>
  <si>
    <t>الكوم</t>
  </si>
  <si>
    <t>رنا ونوس</t>
  </si>
  <si>
    <t>رنيم ضاهر</t>
  </si>
  <si>
    <t>ريم اومري</t>
  </si>
  <si>
    <t>سعد الدين سلامه</t>
  </si>
  <si>
    <t>نديده</t>
  </si>
  <si>
    <t xml:space="preserve">جباب </t>
  </si>
  <si>
    <t>طارق النعسان</t>
  </si>
  <si>
    <t>عائشه سرجاوي</t>
  </si>
  <si>
    <t>كفرحايا</t>
  </si>
  <si>
    <t>عبد الله ابو هلال</t>
  </si>
  <si>
    <t>عبد الهادي ياسين</t>
  </si>
  <si>
    <t>غفران الطويل</t>
  </si>
  <si>
    <t>محمد عبد الكريم</t>
  </si>
  <si>
    <t>فاطمه ذيب</t>
  </si>
  <si>
    <t>رباب</t>
  </si>
  <si>
    <t>قيس طه</t>
  </si>
  <si>
    <t>لانا بيروتي</t>
  </si>
  <si>
    <t>لينا كلثوم</t>
  </si>
  <si>
    <t>مجد الزعبي</t>
  </si>
  <si>
    <t>يبرد</t>
  </si>
  <si>
    <t>محمد رامز سبيناتي</t>
  </si>
  <si>
    <t>محمد محفوظ</t>
  </si>
  <si>
    <t>مروه الغصين</t>
  </si>
  <si>
    <t>مقداد فياض</t>
  </si>
  <si>
    <t>مؤيد عوض</t>
  </si>
  <si>
    <t xml:space="preserve">الروضة </t>
  </si>
  <si>
    <t>نجلاء عجي</t>
  </si>
  <si>
    <t>نيفين الهرن</t>
  </si>
  <si>
    <t>هاديه الذياب</t>
  </si>
  <si>
    <t>هبه زبيدي</t>
  </si>
  <si>
    <t>هديل الجباعي</t>
  </si>
  <si>
    <t>هديل غرز الدين</t>
  </si>
  <si>
    <t>هنادي محمد</t>
  </si>
  <si>
    <t>وعد ابو صالحه</t>
  </si>
  <si>
    <t>تبارك دلة</t>
  </si>
  <si>
    <t>جمعه الشتيوي</t>
  </si>
  <si>
    <t>مرزوق</t>
  </si>
  <si>
    <t>البحدليه</t>
  </si>
  <si>
    <t>عمر الحسون</t>
  </si>
  <si>
    <t>محمد فراس حمود</t>
  </si>
  <si>
    <t>ناهد الحمد</t>
  </si>
  <si>
    <t>هبه شحاده</t>
  </si>
  <si>
    <t>الصور</t>
  </si>
  <si>
    <t>وسام ابراهيم اغا</t>
  </si>
  <si>
    <t>بهاء ابو ذياب</t>
  </si>
  <si>
    <t>خالد خير الدين</t>
  </si>
  <si>
    <t>عبادة طقش</t>
  </si>
  <si>
    <t>ترمالين</t>
  </si>
  <si>
    <t>عبد الكريم العلي</t>
  </si>
  <si>
    <t>ندى الحنش</t>
  </si>
  <si>
    <t>نزار حسن</t>
  </si>
  <si>
    <t>غاده الصارم</t>
  </si>
  <si>
    <t>الكرامة</t>
  </si>
  <si>
    <t>الاء الحسن</t>
  </si>
  <si>
    <t>الاء الفهد</t>
  </si>
  <si>
    <t>بشار الحداد</t>
  </si>
  <si>
    <t>تمام حلوم</t>
  </si>
  <si>
    <t>حليم</t>
  </si>
  <si>
    <t>رشا الطراد</t>
  </si>
  <si>
    <t>ريما البني</t>
  </si>
  <si>
    <t>سمير عوده</t>
  </si>
  <si>
    <t>سهى الشحاده</t>
  </si>
  <si>
    <t>عقبه ابواللبن</t>
  </si>
  <si>
    <t>محمد بالوش</t>
  </si>
  <si>
    <t>مرام شيخاني</t>
  </si>
  <si>
    <t>مضر سميا</t>
  </si>
  <si>
    <t>وسام الحسن</t>
  </si>
  <si>
    <t>ولاء الحموي</t>
  </si>
  <si>
    <t>تلقطا</t>
  </si>
  <si>
    <t>يسرى قوادري</t>
  </si>
  <si>
    <t>سامر صالح</t>
  </si>
  <si>
    <t>ابراهيم العمار</t>
  </si>
  <si>
    <t>اسما الزعبي</t>
  </si>
  <si>
    <t>ايفانا النجم</t>
  </si>
  <si>
    <t>ايهم اسعد</t>
  </si>
  <si>
    <t>أيهم محمد</t>
  </si>
  <si>
    <t>آلاء مراد</t>
  </si>
  <si>
    <t>محمدتيسير</t>
  </si>
  <si>
    <t>بشرى الشام</t>
  </si>
  <si>
    <t>فاطم</t>
  </si>
  <si>
    <t>جوى جديد</t>
  </si>
  <si>
    <t>حسام الصالح</t>
  </si>
  <si>
    <t>حسين فروخ</t>
  </si>
  <si>
    <t>حلا العبود</t>
  </si>
  <si>
    <t>مخرم فوقاني</t>
  </si>
  <si>
    <t>خوله نجمه</t>
  </si>
  <si>
    <t>دانيا الطويل</t>
  </si>
  <si>
    <t>دعاء الشوحه</t>
  </si>
  <si>
    <t>محمد اياد</t>
  </si>
  <si>
    <t>دعاء بليش</t>
  </si>
  <si>
    <t>ديما النجار</t>
  </si>
  <si>
    <t>رانيا العكله</t>
  </si>
  <si>
    <t>رزان حوش</t>
  </si>
  <si>
    <t>محمد تحسين</t>
  </si>
  <si>
    <t>رشا سليمان</t>
  </si>
  <si>
    <t>جاهده</t>
  </si>
  <si>
    <t>رهام حمزة</t>
  </si>
  <si>
    <t>رهام كرادو</t>
  </si>
  <si>
    <t>رهام لمع</t>
  </si>
  <si>
    <t>حوى</t>
  </si>
  <si>
    <t>مسلاته ليبيا</t>
  </si>
  <si>
    <t>زينو بشبش</t>
  </si>
  <si>
    <t>ديرعطيه</t>
  </si>
  <si>
    <t>سعود العمر</t>
  </si>
  <si>
    <t>عوده</t>
  </si>
  <si>
    <t>سلوى صالح</t>
  </si>
  <si>
    <t>سوريه دره</t>
  </si>
  <si>
    <t>عبدالعال عيطة</t>
  </si>
  <si>
    <t>عزيزه سعيد</t>
  </si>
  <si>
    <t>روزه المنصور</t>
  </si>
  <si>
    <t>الخنساء</t>
  </si>
  <si>
    <t>علا ونوس</t>
  </si>
  <si>
    <t>علي عليان</t>
  </si>
  <si>
    <t>عماد الدين الميداني</t>
  </si>
  <si>
    <t>عمر نصار</t>
  </si>
  <si>
    <t>عيدة عرعور</t>
  </si>
  <si>
    <t>عيسى السلامة</t>
  </si>
  <si>
    <t>خلفة</t>
  </si>
  <si>
    <t>ضمان</t>
  </si>
  <si>
    <t>غسان مطر</t>
  </si>
  <si>
    <t>القطيلبية</t>
  </si>
  <si>
    <t>فاديا الزعبي</t>
  </si>
  <si>
    <t>فاضل يسوف</t>
  </si>
  <si>
    <t>فاطمه الزهراء الطويل</t>
  </si>
  <si>
    <t>فراس الجوماني</t>
  </si>
  <si>
    <t>قمر مصري</t>
  </si>
  <si>
    <t>لور برصه</t>
  </si>
  <si>
    <t>روز</t>
  </si>
  <si>
    <t>لؤي رضوان</t>
  </si>
  <si>
    <t>محمد زهير الهابط</t>
  </si>
  <si>
    <t>محمد غسان الزلق</t>
  </si>
  <si>
    <t>محمدعزالدين حصوه</t>
  </si>
  <si>
    <t>مروه ابودرهمين</t>
  </si>
  <si>
    <t>مروه النعسان</t>
  </si>
  <si>
    <t>مريم كسيري</t>
  </si>
  <si>
    <t>نانسي اشقر</t>
  </si>
  <si>
    <t>بطرس جورج</t>
  </si>
  <si>
    <t>نور حمدي</t>
  </si>
  <si>
    <t>نورا ناصر</t>
  </si>
  <si>
    <t>نيرمين يوسف</t>
  </si>
  <si>
    <t>هبه البدوي</t>
  </si>
  <si>
    <t>هبه السليمان</t>
  </si>
  <si>
    <t>هبى ابورايد</t>
  </si>
  <si>
    <t>نوفليه</t>
  </si>
  <si>
    <t>هشام عبدالكريم</t>
  </si>
  <si>
    <t>هلا نعيم</t>
  </si>
  <si>
    <t>هيا درويش</t>
  </si>
  <si>
    <t>كرناز</t>
  </si>
  <si>
    <t>يزن بلال</t>
  </si>
  <si>
    <t>يوسف العيد</t>
  </si>
  <si>
    <t>إثراء شبيب</t>
  </si>
  <si>
    <t>بتول زيادة</t>
  </si>
  <si>
    <t>بهاء الدين محمود</t>
  </si>
  <si>
    <t>جمان مشوح</t>
  </si>
  <si>
    <t>حامد محرز</t>
  </si>
  <si>
    <t>زينة خضيرة</t>
  </si>
  <si>
    <t>سليمان عتال</t>
  </si>
  <si>
    <t>ملك تللو</t>
  </si>
  <si>
    <t>ميسره الشيبي</t>
  </si>
  <si>
    <t>نور الورع</t>
  </si>
  <si>
    <t>نيرمين السعيد</t>
  </si>
  <si>
    <t>محمد وئام درويش</t>
  </si>
  <si>
    <t>رهف البيطار</t>
  </si>
  <si>
    <t>سلهب</t>
  </si>
  <si>
    <t>نور الهدى العسه</t>
  </si>
  <si>
    <t>وسيم كركزتلي</t>
  </si>
  <si>
    <t>زهراء كرمانشاهي نو</t>
  </si>
  <si>
    <t>اراء حيدر</t>
  </si>
  <si>
    <t>صعيد</t>
  </si>
  <si>
    <t>اروى الرحيل</t>
  </si>
  <si>
    <t xml:space="preserve">جب الصفا </t>
  </si>
  <si>
    <t>اسامة ديوب</t>
  </si>
  <si>
    <t>عبلا</t>
  </si>
  <si>
    <t>الورديه</t>
  </si>
  <si>
    <t>اكرم العليان</t>
  </si>
  <si>
    <t>داشه</t>
  </si>
  <si>
    <t>الاء ملي</t>
  </si>
  <si>
    <t>امين القنطار</t>
  </si>
  <si>
    <t>ايات ديري</t>
  </si>
  <si>
    <t>ايات محمد</t>
  </si>
  <si>
    <t xml:space="preserve">محمد وليد </t>
  </si>
  <si>
    <t>ايمان محسن</t>
  </si>
  <si>
    <t>ايناس قشقو</t>
  </si>
  <si>
    <t>ايهم ديوب</t>
  </si>
  <si>
    <t>باسل عبد الله</t>
  </si>
  <si>
    <t>باسل قاسم</t>
  </si>
  <si>
    <t>بشرى ديب</t>
  </si>
  <si>
    <t>بنان الصيداوي</t>
  </si>
  <si>
    <t>تمارا الشوفي</t>
  </si>
  <si>
    <t>جومانه دياب</t>
  </si>
  <si>
    <t>حسام رجب</t>
  </si>
  <si>
    <t>اكمال</t>
  </si>
  <si>
    <t xml:space="preserve">دارين جريدي </t>
  </si>
  <si>
    <t>راغب معروف</t>
  </si>
  <si>
    <t xml:space="preserve">عوينات </t>
  </si>
  <si>
    <t>رشا بدران</t>
  </si>
  <si>
    <t>دينا</t>
  </si>
  <si>
    <t xml:space="preserve">عبير </t>
  </si>
  <si>
    <t xml:space="preserve">رهف سيد احمد </t>
  </si>
  <si>
    <t xml:space="preserve">سعود </t>
  </si>
  <si>
    <t>روان محسن</t>
  </si>
  <si>
    <t>عاهده</t>
  </si>
  <si>
    <t>رودين شكوه</t>
  </si>
  <si>
    <t>ريم تكريتي</t>
  </si>
  <si>
    <t xml:space="preserve">سلسبيل الكريم </t>
  </si>
  <si>
    <t>سهام الاحمد</t>
  </si>
  <si>
    <t>شذى قاسم</t>
  </si>
  <si>
    <t>عبير درويش</t>
  </si>
  <si>
    <t>علي الداهوك</t>
  </si>
  <si>
    <t>عيسى عبد الله</t>
  </si>
  <si>
    <t>غانه زويهد</t>
  </si>
  <si>
    <t>غدق صوفاناتي</t>
  </si>
  <si>
    <t>غزل الصغير</t>
  </si>
  <si>
    <t>فاتن كيوان</t>
  </si>
  <si>
    <t>سهوه الخضر</t>
  </si>
  <si>
    <t>فاديا حسون</t>
  </si>
  <si>
    <t>جويز</t>
  </si>
  <si>
    <t>فداء صالح</t>
  </si>
  <si>
    <t>فؤاد السطم العلي</t>
  </si>
  <si>
    <t>عليوي</t>
  </si>
  <si>
    <t>الحوايج</t>
  </si>
  <si>
    <t>كاترين حسن</t>
  </si>
  <si>
    <t>كفاح زين الدين</t>
  </si>
  <si>
    <t>لبانة عدس</t>
  </si>
  <si>
    <t>لقاء صقر</t>
  </si>
  <si>
    <t>لينا فطوم</t>
  </si>
  <si>
    <t>ماجده ابراهيم</t>
  </si>
  <si>
    <t>ماري محمد</t>
  </si>
  <si>
    <t>محمد الندى</t>
  </si>
  <si>
    <t>هيلة</t>
  </si>
  <si>
    <t>سويسة</t>
  </si>
  <si>
    <t>مرام السوادي</t>
  </si>
  <si>
    <t>سونا</t>
  </si>
  <si>
    <t xml:space="preserve">منى يوسف </t>
  </si>
  <si>
    <t>اصيله</t>
  </si>
  <si>
    <t>مها الشوا</t>
  </si>
  <si>
    <t>دوير الشوا</t>
  </si>
  <si>
    <t>مهران عليوي</t>
  </si>
  <si>
    <t>المصلخه</t>
  </si>
  <si>
    <t>نسرين شوقل</t>
  </si>
  <si>
    <t>هبه العبود</t>
  </si>
  <si>
    <t>ولاء الجندي</t>
  </si>
  <si>
    <t>يعرب القباقلي</t>
  </si>
  <si>
    <t>ثوريا</t>
  </si>
  <si>
    <t>يعرب محمد</t>
  </si>
  <si>
    <t>كسرى</t>
  </si>
  <si>
    <t>ثائر الحاج محمد</t>
  </si>
  <si>
    <t xml:space="preserve">دعاء الخطيب </t>
  </si>
  <si>
    <t xml:space="preserve">صفوات </t>
  </si>
  <si>
    <t xml:space="preserve">دنيا </t>
  </si>
  <si>
    <t xml:space="preserve">علي الرحيه </t>
  </si>
  <si>
    <t>فراس يونس</t>
  </si>
  <si>
    <t xml:space="preserve">صالحة </t>
  </si>
  <si>
    <t>نهلة الاحمد</t>
  </si>
  <si>
    <t>ولاء المصري</t>
  </si>
  <si>
    <t>زياد القاضي</t>
  </si>
  <si>
    <t>جاسم حسين</t>
  </si>
  <si>
    <t>شاه</t>
  </si>
  <si>
    <t>عبد الله حيدر</t>
  </si>
  <si>
    <t xml:space="preserve">حيدر </t>
  </si>
  <si>
    <t xml:space="preserve">ليال البللول </t>
  </si>
  <si>
    <t>لينا فرح</t>
  </si>
  <si>
    <t>محمد اياد مزرزع</t>
  </si>
  <si>
    <t>محمد محفوض</t>
  </si>
  <si>
    <t>لوريس</t>
  </si>
  <si>
    <t>هديل الحلبي</t>
  </si>
  <si>
    <t>نور الهدى عياد</t>
  </si>
  <si>
    <t>احمد نمر</t>
  </si>
  <si>
    <t>هاني عبد الحميد</t>
  </si>
  <si>
    <t xml:space="preserve">بيت الشيخ يونس </t>
  </si>
  <si>
    <t>محمود حمادة</t>
  </si>
  <si>
    <t>حسن السيد</t>
  </si>
  <si>
    <t xml:space="preserve">أدبي </t>
  </si>
  <si>
    <t xml:space="preserve">وفاء العلو </t>
  </si>
  <si>
    <t>مجدولين البيضه</t>
  </si>
  <si>
    <t>رانيا الحميدي</t>
  </si>
  <si>
    <t>ساره الباش</t>
  </si>
  <si>
    <t>محمد العكام</t>
  </si>
  <si>
    <t>علاء الدين عيد</t>
  </si>
  <si>
    <t>منار المحمد</t>
  </si>
  <si>
    <t>ديمه الصالح المغير</t>
  </si>
  <si>
    <t>م</t>
  </si>
  <si>
    <t>فصل ثاني 2021-2022</t>
  </si>
  <si>
    <t>فصل أول 2022-2023</t>
  </si>
  <si>
    <t>فصل ثاني 2022-2023</t>
  </si>
  <si>
    <t>DAMASCUS</t>
  </si>
  <si>
    <t>Damascus</t>
  </si>
  <si>
    <t>damas</t>
  </si>
  <si>
    <t xml:space="preserve">DAMASCOUS </t>
  </si>
  <si>
    <t>HAMA</t>
  </si>
  <si>
    <t>DAMAS SUBRUB</t>
  </si>
  <si>
    <t>damascous</t>
  </si>
  <si>
    <t>LATTAKIA</t>
  </si>
  <si>
    <t>RIF DAMASCUS</t>
  </si>
  <si>
    <t>NAHLA</t>
  </si>
  <si>
    <t>aldaksha</t>
  </si>
  <si>
    <t>Dummar</t>
  </si>
  <si>
    <t>في حال وجود أي خطأ البيانات يمكنك التعديل من هنا</t>
  </si>
  <si>
    <t>شريعة</t>
  </si>
  <si>
    <t>الفصل الأول 2022-2023</t>
  </si>
  <si>
    <t>الفصل الثاني 2022-2023</t>
  </si>
  <si>
    <t>الفصل الثاني 2021-2022</t>
  </si>
  <si>
    <t>اعادة ارتباط من 2019-2020</t>
  </si>
  <si>
    <t>مستنفذ بنتيجة امتحانات الفصل الثاني للعام 2022-2023</t>
  </si>
  <si>
    <t>اعادة ارتباط ف2 2021-2022</t>
  </si>
  <si>
    <t>ضعف الرسوم</t>
  </si>
  <si>
    <t>اعادة ارتباط من ف1 2023</t>
  </si>
  <si>
    <t>اعادة ارتباط من ف1 2022-2023</t>
  </si>
  <si>
    <t>اعادة ارتباط ف1 2021-2022</t>
  </si>
  <si>
    <t>اعادة ارتباط من ف2 2020-2021</t>
  </si>
  <si>
    <t>اعادة ارتباط ف1 2023</t>
  </si>
  <si>
    <t>اعادة تسجيل من ف1 2023</t>
  </si>
  <si>
    <t>اعادة ارتباط من ف 1 2021-2022</t>
  </si>
  <si>
    <t>اعادة قيد من ف1 2023</t>
  </si>
  <si>
    <t>مستنفذ بنتيجة الفصل الثاني للعام 2020-2021</t>
  </si>
  <si>
    <t>مستنفذ بنتيجة الفصل الأول للعام 2021-2022</t>
  </si>
  <si>
    <t>مستنفذ بنتيجة الفصل الأول للعام 2022-2023</t>
  </si>
  <si>
    <t>مستنفذ بنتيجة الفصل الثاني للعام 2021-2022</t>
  </si>
  <si>
    <t>اعادة ارتباط الفصل الأول 2022-2023</t>
  </si>
  <si>
    <t>اعادة ارتباط الفصل الأول 2023-2024</t>
  </si>
  <si>
    <t>إعادة ارتباط فصل أول 2023-2024</t>
  </si>
  <si>
    <t>ر</t>
  </si>
  <si>
    <t>أعادة تسجيل</t>
  </si>
  <si>
    <t>سدره السروجي</t>
  </si>
  <si>
    <t>منهل الخضر</t>
  </si>
  <si>
    <t>شادي اسماعيل</t>
  </si>
  <si>
    <t>أحمد دعبول</t>
  </si>
  <si>
    <t>غفران أبو عباس</t>
  </si>
  <si>
    <t>حلا المعجل</t>
  </si>
  <si>
    <t>ديما هيلمية</t>
  </si>
  <si>
    <t>امجد الخطيب</t>
  </si>
  <si>
    <t>باسل الخضر</t>
  </si>
  <si>
    <t>مجدي شقير</t>
  </si>
  <si>
    <t>مهند هواش</t>
  </si>
  <si>
    <t>خلدون سلامه</t>
  </si>
  <si>
    <t>صفوح</t>
  </si>
  <si>
    <t>أحمد الكناوي</t>
  </si>
  <si>
    <t>طلال خطيب</t>
  </si>
  <si>
    <t>وائل ياغي</t>
  </si>
  <si>
    <t>ملك طباع</t>
  </si>
  <si>
    <t>حمزه العبد الله</t>
  </si>
  <si>
    <t>باسل الحشيش</t>
  </si>
  <si>
    <t>هنادي مكارم</t>
  </si>
  <si>
    <t>مونس</t>
  </si>
  <si>
    <t>عيسى النابلسي</t>
  </si>
  <si>
    <t>ادريسي</t>
  </si>
  <si>
    <t>لطيفه بلول</t>
  </si>
  <si>
    <t>محمود صادق</t>
  </si>
  <si>
    <t>محمد صافي</t>
  </si>
  <si>
    <t>مراد الحاج محمد اليونس</t>
  </si>
  <si>
    <t>عامر بشارة</t>
  </si>
  <si>
    <t>شهد الأسعد البكري</t>
  </si>
  <si>
    <t>خالد القصار</t>
  </si>
  <si>
    <t>كرم السلامه</t>
  </si>
  <si>
    <t>عبد الله حسين الكرب</t>
  </si>
  <si>
    <t>خلدون عوض</t>
  </si>
  <si>
    <t>شادي عبد الكريم</t>
  </si>
  <si>
    <t>عبد الباسط النعمات</t>
  </si>
  <si>
    <t>رزم عيسى</t>
  </si>
  <si>
    <t xml:space="preserve">جومانا </t>
  </si>
  <si>
    <t>عبد المنعم الموسى</t>
  </si>
  <si>
    <t>هديه خليل</t>
  </si>
  <si>
    <t>زياد محمد</t>
  </si>
  <si>
    <t>اسمهان حماده</t>
  </si>
  <si>
    <t>ياسين الطحان</t>
  </si>
  <si>
    <t>طحان</t>
  </si>
  <si>
    <t>ميادة كركر</t>
  </si>
  <si>
    <t>منال البقاعي</t>
  </si>
  <si>
    <t>مصطفى نجار</t>
  </si>
  <si>
    <t>محمود الزعبي</t>
  </si>
  <si>
    <t>محمد صدر</t>
  </si>
  <si>
    <t>محمد سلمان</t>
  </si>
  <si>
    <t>رحاب عباس</t>
  </si>
  <si>
    <t>مايا سبيناتي</t>
  </si>
  <si>
    <t>ماجد العليوي</t>
  </si>
  <si>
    <t>عمار زيتون</t>
  </si>
  <si>
    <t>عليا زيتون</t>
  </si>
  <si>
    <t>علياء مسرابي</t>
  </si>
  <si>
    <t>علي  درويش</t>
  </si>
  <si>
    <t>صلاح الدين الحموي</t>
  </si>
  <si>
    <t>شادي شريف</t>
  </si>
  <si>
    <t>نجاح سليمون</t>
  </si>
  <si>
    <t>رابح اتمت</t>
  </si>
  <si>
    <t>رؤى عباس</t>
  </si>
  <si>
    <t>حيدر سرحان</t>
  </si>
  <si>
    <t>تفاحة</t>
  </si>
  <si>
    <t>بشرا عنيزة</t>
  </si>
  <si>
    <t>باسل المحمد</t>
  </si>
  <si>
    <t>باسل الاسدي</t>
  </si>
  <si>
    <t>باسل إبراهيم</t>
  </si>
  <si>
    <t>ايمان كايد</t>
  </si>
  <si>
    <t>ايفلين اسعد</t>
  </si>
  <si>
    <t>انيسه الحراكي</t>
  </si>
  <si>
    <t>احسان كنفاني</t>
  </si>
  <si>
    <t>نبيلية</t>
  </si>
  <si>
    <t>تمرة</t>
  </si>
  <si>
    <t>دريد علان</t>
  </si>
  <si>
    <t>خلف العبد</t>
  </si>
  <si>
    <t>خاتون</t>
  </si>
  <si>
    <t>تميم المقداد</t>
  </si>
  <si>
    <t>فصل أول 2023-2024</t>
  </si>
  <si>
    <t>الفصل الأول 2023-2024</t>
  </si>
  <si>
    <t>مستنفذ بنتيجة امتحانات الفصل الأول 2023-2024</t>
  </si>
  <si>
    <t>حرمان ثلاث دورات امتحانية - ف1 -22-23</t>
  </si>
  <si>
    <t>حرمان دورتين امتحانيتين - ف1 -22-23</t>
  </si>
  <si>
    <t>إعادة تسجيل من الفصل الأول 22-23</t>
  </si>
  <si>
    <t>تدقيق</t>
  </si>
  <si>
    <t>مستنفذ بنتيجة الفصل الثاني للعام 2023-2024</t>
  </si>
  <si>
    <t>مستنفذ بنتيجة امتحانات الفصل الثاني للعام 2023-2024</t>
  </si>
  <si>
    <t>مستنفذ فصل أول 2022-2023</t>
  </si>
  <si>
    <t>مستنفذ فصل أول 2023-2024</t>
  </si>
  <si>
    <t>فصل ثاني 2023-2024</t>
  </si>
  <si>
    <t>الفصل الثاني 2023-2024</t>
  </si>
  <si>
    <t>لا يحق له إيقاف</t>
  </si>
  <si>
    <t>"عذرًا، لا يمكن تسجيلك حاليًا نظرًا لعدم التخرج بعد استنفاد سنة الرسوب المتاحة."</t>
  </si>
  <si>
    <t>فصل نهائي</t>
  </si>
  <si>
    <t>إرسال ملف الإستمارة (Excel ) عبر البريد الإلكتروني إلى العنوان التالي :
log.ol@hotmail.com 
ويجب أن يكون موضوع الإيميل هو الرقم الامتحاني للطالب</t>
  </si>
  <si>
    <t xml:space="preserve">ثم تسليم استمارة التسجيل مع إيصال المصرف إلى شؤون طلاب الدراسات القانونية - كلية الحقوق - الطابق الثاني خلال مدة أقصاها أسبوع من تاريخ إرسال الإيميل .
</t>
  </si>
  <si>
    <t>الاستمارة الخاصة بتسجيل طلاب برنامج الدراسات القانونية في الفصل الأول للعام الدراسي 2025/2024</t>
  </si>
  <si>
    <t>القانون الجزائي دولي</t>
  </si>
  <si>
    <t>محمد شحادة</t>
  </si>
  <si>
    <t>منقطع</t>
  </si>
  <si>
    <t>رج</t>
  </si>
  <si>
    <t>اقتصاد سياسي</t>
  </si>
  <si>
    <t>دولي انساني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</si>
</sst>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#,##0\ &quot;ل.س.‏&quot;"/>
  </numFmts>
  <fonts count="8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name val="Arial"/>
      <family val="2"/>
    </font>
    <font>
      <b/>
      <sz val="12"/>
      <name val="Sakkal Majalla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sz val="11"/>
      <color rgb="FFFF0000"/>
      <name val="Arial"/>
      <family val="2"/>
      <scheme val="minor"/>
    </font>
    <font>
      <b/>
      <sz val="12"/>
      <color rgb="FFFF000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8" tint="-0.249977111117893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b/>
      <u/>
      <sz val="12"/>
      <name val="Arial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u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14"/>
      <color rgb="FF002060"/>
      <name val="Arial"/>
      <family val="2"/>
    </font>
    <font>
      <sz val="11"/>
      <name val="Arial"/>
      <family val="2"/>
      <scheme val="minor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2060"/>
      <name val="Arial"/>
      <family val="2"/>
    </font>
    <font>
      <sz val="10"/>
      <color theme="0"/>
      <name val="Arial"/>
      <family val="2"/>
    </font>
    <font>
      <sz val="12"/>
      <color rgb="FF002060"/>
      <name val="Arial"/>
      <family val="2"/>
    </font>
    <font>
      <b/>
      <sz val="18"/>
      <color rgb="FFFF0000"/>
      <name val="Arial"/>
      <family val="2"/>
    </font>
    <font>
      <b/>
      <sz val="14"/>
      <color theme="7" tint="0.79998168889431442"/>
      <name val="Arial"/>
      <family val="2"/>
      <scheme val="minor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1"/>
      <color rgb="FFFF0000"/>
      <name val="Arial"/>
      <family val="2"/>
      <scheme val="minor"/>
    </font>
    <font>
      <b/>
      <sz val="11"/>
      <color theme="0"/>
      <name val="Sakkal Majalla"/>
    </font>
    <font>
      <sz val="12"/>
      <color rgb="FFFF0000"/>
      <name val="Arial"/>
      <family val="2"/>
      <scheme val="minor"/>
    </font>
    <font>
      <sz val="16"/>
      <color theme="1"/>
      <name val="Sakkal Majalla"/>
    </font>
    <font>
      <sz val="11"/>
      <name val="Sakkal Majalla"/>
    </font>
    <font>
      <sz val="11"/>
      <color rgb="FF0070C0"/>
      <name val="Sakkal Majalla"/>
    </font>
    <font>
      <b/>
      <sz val="16"/>
      <name val="Sakkal Majalla"/>
    </font>
    <font>
      <sz val="12"/>
      <color rgb="FFFF0000"/>
      <name val="Arial"/>
      <family val="2"/>
    </font>
    <font>
      <b/>
      <sz val="16"/>
      <color rgb="FFFF0000"/>
      <name val="Arial"/>
      <family val="2"/>
    </font>
    <font>
      <sz val="8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theme="0"/>
      </bottom>
      <diagonal/>
    </border>
    <border>
      <left/>
      <right/>
      <top style="double">
        <color auto="1"/>
      </top>
      <bottom style="thin">
        <color theme="0"/>
      </bottom>
      <diagonal/>
    </border>
    <border>
      <left/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/>
      <top style="double">
        <color auto="1"/>
      </top>
      <bottom style="thin">
        <color theme="0"/>
      </bottom>
      <diagonal/>
    </border>
    <border>
      <left/>
      <right style="double">
        <color auto="1"/>
      </right>
      <top style="double">
        <color auto="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 style="double">
        <color auto="1"/>
      </right>
      <top style="double">
        <color theme="0"/>
      </top>
      <bottom style="thin">
        <color theme="0"/>
      </bottom>
      <diagonal/>
    </border>
    <border>
      <left style="double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medium">
        <color auto="1"/>
      </right>
      <top style="thin">
        <color theme="0"/>
      </top>
      <bottom style="thin">
        <color indexed="64"/>
      </bottom>
      <diagonal/>
    </border>
    <border>
      <left/>
      <right style="double">
        <color auto="1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40" fillId="0" borderId="0"/>
    <xf numFmtId="0" fontId="1" fillId="0" borderId="0"/>
  </cellStyleXfs>
  <cellXfs count="504">
    <xf numFmtId="0" fontId="0" fillId="0" borderId="0" xfId="0"/>
    <xf numFmtId="0" fontId="0" fillId="0" borderId="0" xfId="0" applyProtection="1">
      <protection hidden="1"/>
    </xf>
    <xf numFmtId="0" fontId="9" fillId="0" borderId="0" xfId="0" applyFont="1"/>
    <xf numFmtId="49" fontId="0" fillId="0" borderId="0" xfId="0" applyNumberFormat="1"/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Protection="1">
      <protection hidden="1"/>
    </xf>
    <xf numFmtId="0" fontId="20" fillId="9" borderId="15" xfId="0" applyFont="1" applyFill="1" applyBorder="1" applyAlignment="1" applyProtection="1">
      <alignment horizontal="center" vertical="center"/>
      <protection hidden="1"/>
    </xf>
    <xf numFmtId="0" fontId="20" fillId="9" borderId="16" xfId="0" applyFont="1" applyFill="1" applyBorder="1" applyAlignment="1" applyProtection="1">
      <alignment horizontal="center" vertical="center"/>
      <protection hidden="1"/>
    </xf>
    <xf numFmtId="14" fontId="20" fillId="9" borderId="16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0" fillId="0" borderId="0" xfId="0" applyAlignment="1">
      <alignment wrapText="1"/>
    </xf>
    <xf numFmtId="0" fontId="26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0" fontId="31" fillId="9" borderId="53" xfId="1" applyFont="1" applyFill="1" applyBorder="1"/>
    <xf numFmtId="0" fontId="34" fillId="0" borderId="0" xfId="0" applyFont="1"/>
    <xf numFmtId="0" fontId="34" fillId="0" borderId="0" xfId="0" applyFont="1" applyAlignment="1">
      <alignment horizontal="center"/>
    </xf>
    <xf numFmtId="0" fontId="37" fillId="0" borderId="0" xfId="1" applyFont="1" applyFill="1" applyBorder="1" applyAlignment="1">
      <alignment vertical="center" wrapText="1"/>
    </xf>
    <xf numFmtId="0" fontId="37" fillId="0" borderId="0" xfId="1" applyFont="1" applyFill="1" applyAlignment="1"/>
    <xf numFmtId="0" fontId="17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22" fillId="0" borderId="0" xfId="0" applyFont="1" applyAlignment="1" applyProtection="1">
      <alignment vertical="center" shrinkToFit="1"/>
      <protection hidden="1"/>
    </xf>
    <xf numFmtId="0" fontId="22" fillId="0" borderId="0" xfId="0" applyFont="1" applyProtection="1">
      <protection hidden="1"/>
    </xf>
    <xf numFmtId="0" fontId="46" fillId="0" borderId="0" xfId="0" applyFont="1" applyAlignment="1" applyProtection="1">
      <alignment vertical="center"/>
      <protection hidden="1"/>
    </xf>
    <xf numFmtId="0" fontId="42" fillId="0" borderId="0" xfId="1" applyFont="1" applyFill="1" applyBorder="1" applyAlignment="1" applyProtection="1">
      <alignment vertical="center"/>
      <protection hidden="1"/>
    </xf>
    <xf numFmtId="0" fontId="42" fillId="0" borderId="0" xfId="1" applyFont="1" applyFill="1" applyBorder="1" applyAlignment="1" applyProtection="1">
      <alignment vertical="center" wrapText="1"/>
      <protection hidden="1"/>
    </xf>
    <xf numFmtId="0" fontId="43" fillId="0" borderId="0" xfId="1" applyFont="1" applyFill="1" applyBorder="1" applyAlignment="1" applyProtection="1">
      <alignment vertical="center" wrapText="1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0" xfId="0" applyFont="1" applyProtection="1">
      <protection hidden="1"/>
    </xf>
    <xf numFmtId="0" fontId="22" fillId="0" borderId="0" xfId="0" applyFont="1" applyAlignment="1" applyProtection="1">
      <alignment vertical="center" textRotation="90"/>
      <protection hidden="1"/>
    </xf>
    <xf numFmtId="0" fontId="24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horizontal="right" vertical="center"/>
      <protection hidden="1"/>
    </xf>
    <xf numFmtId="0" fontId="48" fillId="0" borderId="0" xfId="1" applyFont="1" applyFill="1" applyBorder="1" applyProtection="1"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4" fillId="0" borderId="0" xfId="0" applyFont="1" applyAlignment="1" applyProtection="1">
      <alignment shrinkToFit="1"/>
      <protection hidden="1"/>
    </xf>
    <xf numFmtId="0" fontId="49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7" fillId="0" borderId="0" xfId="0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right"/>
      <protection hidden="1"/>
    </xf>
    <xf numFmtId="0" fontId="51" fillId="0" borderId="0" xfId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5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58" fillId="0" borderId="0" xfId="0" applyFont="1" applyProtection="1">
      <protection hidden="1"/>
    </xf>
    <xf numFmtId="0" fontId="60" fillId="0" borderId="0" xfId="0" applyFont="1" applyProtection="1">
      <protection hidden="1"/>
    </xf>
    <xf numFmtId="0" fontId="59" fillId="0" borderId="0" xfId="0" applyFont="1" applyProtection="1">
      <protection hidden="1"/>
    </xf>
    <xf numFmtId="0" fontId="59" fillId="0" borderId="0" xfId="0" applyFont="1" applyAlignment="1" applyProtection="1">
      <alignment shrinkToFit="1"/>
      <protection hidden="1"/>
    </xf>
    <xf numFmtId="0" fontId="61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0" fillId="15" borderId="0" xfId="0" applyFill="1" applyProtection="1"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 vertical="center" wrapText="1"/>
      <protection hidden="1"/>
    </xf>
    <xf numFmtId="0" fontId="71" fillId="0" borderId="0" xfId="0" applyFont="1" applyAlignment="1" applyProtection="1">
      <alignment horizontal="center" vertical="center" shrinkToFit="1"/>
      <protection hidden="1"/>
    </xf>
    <xf numFmtId="0" fontId="70" fillId="0" borderId="72" xfId="0" applyFont="1" applyBorder="1" applyAlignment="1" applyProtection="1">
      <alignment horizontal="center" vertical="center" shrinkToFit="1"/>
      <protection hidden="1"/>
    </xf>
    <xf numFmtId="0" fontId="70" fillId="2" borderId="0" xfId="0" applyFont="1" applyFill="1" applyAlignment="1" applyProtection="1">
      <alignment horizontal="center" vertical="center" shrinkToFit="1"/>
      <protection hidden="1"/>
    </xf>
    <xf numFmtId="0" fontId="61" fillId="0" borderId="0" xfId="0" applyFont="1" applyAlignment="1" applyProtection="1">
      <alignment horizontal="center" vertical="center" shrinkToFit="1"/>
      <protection hidden="1"/>
    </xf>
    <xf numFmtId="0" fontId="70" fillId="0" borderId="69" xfId="0" applyFont="1" applyBorder="1" applyAlignment="1" applyProtection="1">
      <alignment horizontal="center" vertical="center" shrinkToFit="1"/>
      <protection hidden="1"/>
    </xf>
    <xf numFmtId="0" fontId="71" fillId="0" borderId="11" xfId="0" applyFont="1" applyBorder="1" applyAlignment="1" applyProtection="1">
      <alignment horizontal="center" vertical="center" shrinkToFit="1"/>
      <protection hidden="1"/>
    </xf>
    <xf numFmtId="0" fontId="71" fillId="0" borderId="71" xfId="0" applyFont="1" applyBorder="1" applyAlignment="1" applyProtection="1">
      <alignment horizontal="center" vertical="center" shrinkToFit="1"/>
      <protection hidden="1"/>
    </xf>
    <xf numFmtId="0" fontId="71" fillId="0" borderId="70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vertical="center" shrinkToFit="1"/>
      <protection hidden="1"/>
    </xf>
    <xf numFmtId="0" fontId="71" fillId="0" borderId="0" xfId="0" applyFont="1" applyAlignment="1" applyProtection="1">
      <alignment shrinkToFit="1"/>
      <protection hidden="1"/>
    </xf>
    <xf numFmtId="0" fontId="71" fillId="3" borderId="6" xfId="0" applyFont="1" applyFill="1" applyBorder="1" applyAlignment="1" applyProtection="1">
      <alignment vertical="center" shrinkToFit="1"/>
      <protection hidden="1"/>
    </xf>
    <xf numFmtId="0" fontId="71" fillId="3" borderId="95" xfId="0" applyFont="1" applyFill="1" applyBorder="1" applyAlignment="1" applyProtection="1">
      <alignment vertical="center" shrinkToFit="1"/>
      <protection hidden="1"/>
    </xf>
    <xf numFmtId="0" fontId="69" fillId="16" borderId="0" xfId="0" applyFont="1" applyFill="1" applyAlignment="1" applyProtection="1">
      <alignment horizontal="center" vertical="center" shrinkToFit="1"/>
      <protection hidden="1"/>
    </xf>
    <xf numFmtId="165" fontId="69" fillId="16" borderId="0" xfId="0" applyNumberFormat="1" applyFont="1" applyFill="1" applyAlignment="1" applyProtection="1">
      <alignment horizontal="center" vertical="center" shrinkToFit="1"/>
      <protection hidden="1"/>
    </xf>
    <xf numFmtId="165" fontId="69" fillId="16" borderId="97" xfId="0" applyNumberFormat="1" applyFont="1" applyFill="1" applyBorder="1" applyAlignment="1" applyProtection="1">
      <alignment horizontal="center" vertical="center" shrinkToFit="1"/>
      <protection hidden="1"/>
    </xf>
    <xf numFmtId="0" fontId="72" fillId="6" borderId="98" xfId="0" applyFont="1" applyFill="1" applyBorder="1" applyAlignment="1" applyProtection="1">
      <alignment horizontal="center" vertical="center" shrinkToFit="1"/>
      <protection hidden="1"/>
    </xf>
    <xf numFmtId="0" fontId="70" fillId="0" borderId="35" xfId="0" applyFont="1" applyBorder="1" applyAlignment="1" applyProtection="1">
      <alignment vertical="center" textRotation="90" shrinkToFit="1"/>
      <protection hidden="1"/>
    </xf>
    <xf numFmtId="0" fontId="71" fillId="0" borderId="35" xfId="0" applyFont="1" applyBorder="1" applyAlignment="1" applyProtection="1">
      <alignment horizontal="center" vertical="center" shrinkToFit="1"/>
      <protection hidden="1"/>
    </xf>
    <xf numFmtId="0" fontId="70" fillId="0" borderId="36" xfId="0" applyFont="1" applyBorder="1" applyAlignment="1" applyProtection="1">
      <alignment vertical="center" textRotation="90" shrinkToFit="1"/>
      <protection hidden="1"/>
    </xf>
    <xf numFmtId="0" fontId="71" fillId="0" borderId="36" xfId="0" applyFont="1" applyBorder="1" applyAlignment="1" applyProtection="1">
      <alignment horizontal="center" vertical="center" shrinkToFit="1"/>
      <protection hidden="1"/>
    </xf>
    <xf numFmtId="0" fontId="71" fillId="0" borderId="0" xfId="0" applyFont="1" applyProtection="1">
      <protection hidden="1"/>
    </xf>
    <xf numFmtId="0" fontId="71" fillId="0" borderId="102" xfId="0" applyFont="1" applyBorder="1" applyProtection="1">
      <protection hidden="1"/>
    </xf>
    <xf numFmtId="0" fontId="74" fillId="0" borderId="39" xfId="0" applyFont="1" applyBorder="1" applyAlignment="1">
      <alignment horizontal="center" vertical="center"/>
    </xf>
    <xf numFmtId="0" fontId="72" fillId="6" borderId="5" xfId="0" applyFont="1" applyFill="1" applyBorder="1" applyAlignment="1" applyProtection="1">
      <alignment horizontal="center" vertical="center" shrinkToFit="1"/>
      <protection hidden="1"/>
    </xf>
    <xf numFmtId="0" fontId="7" fillId="3" borderId="6" xfId="0" applyFont="1" applyFill="1" applyBorder="1" applyAlignment="1" applyProtection="1">
      <alignment horizontal="center" vertical="center" shrinkToFit="1"/>
      <protection hidden="1"/>
    </xf>
    <xf numFmtId="0" fontId="71" fillId="0" borderId="6" xfId="0" applyFont="1" applyBorder="1" applyAlignment="1" applyProtection="1">
      <alignment horizontal="center" vertical="center" shrinkToFit="1"/>
      <protection hidden="1"/>
    </xf>
    <xf numFmtId="0" fontId="70" fillId="0" borderId="0" xfId="0" applyFont="1" applyAlignment="1" applyProtection="1">
      <alignment horizontal="center" vertical="center" shrinkToFit="1"/>
      <protection hidden="1"/>
    </xf>
    <xf numFmtId="0" fontId="70" fillId="0" borderId="35" xfId="0" applyFont="1" applyBorder="1" applyAlignment="1" applyProtection="1">
      <alignment horizontal="center" vertical="top" shrinkToFit="1"/>
      <protection hidden="1"/>
    </xf>
    <xf numFmtId="0" fontId="70" fillId="0" borderId="36" xfId="0" applyFont="1" applyBorder="1" applyAlignment="1" applyProtection="1">
      <alignment horizontal="center" vertical="top" shrinkToFit="1"/>
      <protection hidden="1"/>
    </xf>
    <xf numFmtId="0" fontId="74" fillId="5" borderId="10" xfId="0" applyFont="1" applyFill="1" applyBorder="1" applyAlignment="1" applyProtection="1">
      <alignment horizontal="center" vertical="center" wrapText="1"/>
      <protection locked="0"/>
    </xf>
    <xf numFmtId="0" fontId="68" fillId="0" borderId="0" xfId="0" applyFont="1" applyAlignment="1">
      <alignment shrinkToFit="1"/>
    </xf>
    <xf numFmtId="49" fontId="68" fillId="0" borderId="0" xfId="0" applyNumberFormat="1" applyFont="1" applyAlignment="1">
      <alignment shrinkToFit="1"/>
    </xf>
    <xf numFmtId="0" fontId="15" fillId="0" borderId="0" xfId="0" applyFont="1" applyAlignment="1">
      <alignment vertical="center"/>
    </xf>
    <xf numFmtId="0" fontId="19" fillId="9" borderId="15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14" fontId="19" fillId="9" borderId="16" xfId="0" applyNumberFormat="1" applyFont="1" applyFill="1" applyBorder="1" applyAlignment="1">
      <alignment horizontal="center" vertical="center"/>
    </xf>
    <xf numFmtId="49" fontId="19" fillId="9" borderId="16" xfId="0" applyNumberFormat="1" applyFont="1" applyFill="1" applyBorder="1" applyAlignment="1">
      <alignment horizontal="center" vertical="center"/>
    </xf>
    <xf numFmtId="0" fontId="66" fillId="16" borderId="17" xfId="0" applyFont="1" applyFill="1" applyBorder="1" applyAlignment="1">
      <alignment horizontal="center"/>
    </xf>
    <xf numFmtId="164" fontId="66" fillId="16" borderId="17" xfId="0" applyNumberFormat="1" applyFont="1" applyFill="1" applyBorder="1" applyAlignment="1">
      <alignment horizontal="center"/>
    </xf>
    <xf numFmtId="49" fontId="66" fillId="16" borderId="17" xfId="0" applyNumberFormat="1" applyFont="1" applyFill="1" applyBorder="1" applyAlignment="1">
      <alignment horizontal="center"/>
    </xf>
    <xf numFmtId="0" fontId="66" fillId="16" borderId="18" xfId="0" applyFont="1" applyFill="1" applyBorder="1" applyAlignment="1">
      <alignment horizontal="center"/>
    </xf>
    <xf numFmtId="0" fontId="66" fillId="16" borderId="24" xfId="0" applyFont="1" applyFill="1" applyBorder="1" applyAlignment="1">
      <alignment horizontal="center"/>
    </xf>
    <xf numFmtId="0" fontId="66" fillId="16" borderId="19" xfId="0" applyFont="1" applyFill="1" applyBorder="1" applyAlignment="1">
      <alignment horizontal="center"/>
    </xf>
    <xf numFmtId="0" fontId="66" fillId="16" borderId="112" xfId="0" applyFont="1" applyFill="1" applyBorder="1" applyAlignment="1">
      <alignment horizontal="center"/>
    </xf>
    <xf numFmtId="0" fontId="52" fillId="0" borderId="0" xfId="0" applyFont="1"/>
    <xf numFmtId="0" fontId="66" fillId="3" borderId="108" xfId="0" applyFont="1" applyFill="1" applyBorder="1" applyAlignment="1">
      <alignment horizontal="center" vertical="center"/>
    </xf>
    <xf numFmtId="0" fontId="66" fillId="3" borderId="10" xfId="0" applyFont="1" applyFill="1" applyBorder="1" applyAlignment="1">
      <alignment horizontal="center" vertical="center"/>
    </xf>
    <xf numFmtId="1" fontId="66" fillId="3" borderId="109" xfId="0" applyNumberFormat="1" applyFont="1" applyFill="1" applyBorder="1" applyAlignment="1">
      <alignment horizontal="center"/>
    </xf>
    <xf numFmtId="0" fontId="66" fillId="3" borderId="109" xfId="0" applyFont="1" applyFill="1" applyBorder="1" applyAlignment="1">
      <alignment horizontal="center"/>
    </xf>
    <xf numFmtId="0" fontId="66" fillId="3" borderId="108" xfId="0" applyFont="1" applyFill="1" applyBorder="1" applyAlignment="1">
      <alignment horizontal="center"/>
    </xf>
    <xf numFmtId="0" fontId="66" fillId="3" borderId="10" xfId="0" applyFont="1" applyFill="1" applyBorder="1" applyAlignment="1">
      <alignment horizontal="center"/>
    </xf>
    <xf numFmtId="0" fontId="67" fillId="3" borderId="10" xfId="0" applyFont="1" applyFill="1" applyBorder="1" applyAlignment="1">
      <alignment horizontal="center"/>
    </xf>
    <xf numFmtId="0" fontId="66" fillId="3" borderId="10" xfId="0" applyFont="1" applyFill="1" applyBorder="1"/>
    <xf numFmtId="0" fontId="66" fillId="3" borderId="109" xfId="0" applyFont="1" applyFill="1" applyBorder="1" applyAlignment="1">
      <alignment horizontal="center" vertical="center"/>
    </xf>
    <xf numFmtId="0" fontId="11" fillId="0" borderId="0" xfId="0" applyFont="1"/>
    <xf numFmtId="14" fontId="0" fillId="0" borderId="0" xfId="0" applyNumberFormat="1"/>
    <xf numFmtId="0" fontId="0" fillId="15" borderId="115" xfId="0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" fillId="22" borderId="0" xfId="0" applyFont="1" applyFill="1" applyAlignment="1" applyProtection="1">
      <alignment horizontal="center" vertical="center"/>
      <protection hidden="1"/>
    </xf>
    <xf numFmtId="0" fontId="4" fillId="22" borderId="0" xfId="0" applyFont="1" applyFill="1" applyAlignment="1" applyProtection="1">
      <alignment horizontal="center" vertical="center"/>
      <protection hidden="1"/>
    </xf>
    <xf numFmtId="0" fontId="58" fillId="22" borderId="0" xfId="0" applyFont="1" applyFill="1" applyProtection="1"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vertical="center" shrinkToFit="1"/>
      <protection hidden="1"/>
    </xf>
    <xf numFmtId="0" fontId="75" fillId="0" borderId="0" xfId="0" applyFont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 textRotation="90" shrinkToFit="1"/>
      <protection hidden="1"/>
    </xf>
    <xf numFmtId="0" fontId="49" fillId="0" borderId="0" xfId="0" applyFont="1" applyAlignment="1" applyProtection="1">
      <alignment shrinkToFit="1"/>
      <protection hidden="1"/>
    </xf>
    <xf numFmtId="0" fontId="24" fillId="0" borderId="0" xfId="0" applyFont="1" applyAlignment="1" applyProtection="1">
      <alignment horizontal="center" vertical="center" shrinkToFit="1"/>
      <protection hidden="1"/>
    </xf>
    <xf numFmtId="0" fontId="24" fillId="0" borderId="0" xfId="0" applyFont="1" applyAlignment="1" applyProtection="1">
      <alignment shrinkToFit="1"/>
      <protection hidden="1"/>
    </xf>
    <xf numFmtId="0" fontId="22" fillId="0" borderId="0" xfId="0" applyFont="1" applyAlignment="1" applyProtection="1">
      <alignment shrinkToFit="1"/>
      <protection hidden="1"/>
    </xf>
    <xf numFmtId="0" fontId="11" fillId="15" borderId="0" xfId="0" applyFont="1" applyFill="1" applyAlignment="1" applyProtection="1">
      <alignment horizontal="center" vertical="center"/>
      <protection hidden="1"/>
    </xf>
    <xf numFmtId="0" fontId="11" fillId="15" borderId="0" xfId="0" applyFont="1" applyFill="1" applyProtection="1">
      <protection hidden="1"/>
    </xf>
    <xf numFmtId="0" fontId="28" fillId="21" borderId="113" xfId="0" applyFont="1" applyFill="1" applyBorder="1" applyAlignment="1">
      <alignment horizontal="center" vertical="center" shrinkToFit="1"/>
    </xf>
    <xf numFmtId="0" fontId="66" fillId="7" borderId="10" xfId="0" applyFont="1" applyFill="1" applyBorder="1" applyAlignment="1">
      <alignment horizontal="center" vertical="center" shrinkToFit="1"/>
    </xf>
    <xf numFmtId="0" fontId="62" fillId="14" borderId="66" xfId="0" applyFont="1" applyFill="1" applyBorder="1" applyAlignment="1" applyProtection="1">
      <alignment horizontal="center" vertical="center" shrinkToFit="1"/>
      <protection hidden="1"/>
    </xf>
    <xf numFmtId="0" fontId="62" fillId="14" borderId="64" xfId="0" applyFont="1" applyFill="1" applyBorder="1" applyAlignment="1" applyProtection="1">
      <alignment horizontal="center" vertical="center" shrinkToFit="1"/>
      <protection hidden="1"/>
    </xf>
    <xf numFmtId="0" fontId="62" fillId="16" borderId="64" xfId="0" applyFont="1" applyFill="1" applyBorder="1" applyAlignment="1" applyProtection="1">
      <alignment horizontal="center" vertical="center" shrinkToFit="1"/>
      <protection locked="0" hidden="1"/>
    </xf>
    <xf numFmtId="0" fontId="22" fillId="19" borderId="0" xfId="0" applyFont="1" applyFill="1" applyAlignment="1" applyProtection="1">
      <alignment horizontal="center" vertical="center" shrinkToFit="1"/>
      <protection hidden="1"/>
    </xf>
    <xf numFmtId="0" fontId="60" fillId="14" borderId="66" xfId="0" applyFont="1" applyFill="1" applyBorder="1" applyAlignment="1" applyProtection="1">
      <alignment horizontal="center" vertical="center" shrinkToFit="1"/>
      <protection hidden="1"/>
    </xf>
    <xf numFmtId="0" fontId="60" fillId="14" borderId="64" xfId="0" applyFont="1" applyFill="1" applyBorder="1" applyAlignment="1" applyProtection="1">
      <alignment horizontal="center" vertical="center" shrinkToFit="1"/>
      <protection hidden="1"/>
    </xf>
    <xf numFmtId="0" fontId="60" fillId="16" borderId="64" xfId="0" applyFont="1" applyFill="1" applyBorder="1" applyAlignment="1" applyProtection="1">
      <alignment horizontal="center" vertical="center" shrinkToFit="1"/>
      <protection hidden="1"/>
    </xf>
    <xf numFmtId="0" fontId="60" fillId="16" borderId="64" xfId="0" applyFont="1" applyFill="1" applyBorder="1" applyAlignment="1" applyProtection="1">
      <alignment horizontal="center" vertical="center" shrinkToFit="1"/>
      <protection locked="0" hidden="1"/>
    </xf>
    <xf numFmtId="0" fontId="2" fillId="0" borderId="0" xfId="0" applyFont="1" applyAlignment="1" applyProtection="1">
      <alignment vertical="center" textRotation="90" shrinkToFit="1"/>
      <protection hidden="1"/>
    </xf>
    <xf numFmtId="0" fontId="58" fillId="0" borderId="0" xfId="0" applyFont="1" applyAlignment="1" applyProtection="1">
      <alignment shrinkToFit="1"/>
      <protection hidden="1"/>
    </xf>
    <xf numFmtId="0" fontId="44" fillId="3" borderId="0" xfId="0" applyFont="1" applyFill="1" applyAlignment="1" applyProtection="1">
      <alignment vertical="center" shrinkToFit="1"/>
      <protection hidden="1"/>
    </xf>
    <xf numFmtId="0" fontId="22" fillId="3" borderId="0" xfId="0" applyFont="1" applyFill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center" vertical="center"/>
      <protection hidden="1"/>
    </xf>
    <xf numFmtId="0" fontId="16" fillId="7" borderId="142" xfId="0" applyFont="1" applyFill="1" applyBorder="1" applyAlignment="1" applyProtection="1">
      <alignment horizontal="center" vertical="center"/>
      <protection hidden="1"/>
    </xf>
    <xf numFmtId="49" fontId="16" fillId="7" borderId="142" xfId="0" applyNumberFormat="1" applyFont="1" applyFill="1" applyBorder="1" applyAlignment="1" applyProtection="1">
      <alignment horizontal="center" vertical="center"/>
      <protection hidden="1"/>
    </xf>
    <xf numFmtId="0" fontId="16" fillId="7" borderId="143" xfId="0" applyFont="1" applyFill="1" applyBorder="1" applyAlignment="1" applyProtection="1">
      <alignment horizontal="center" vertical="center"/>
      <protection hidden="1"/>
    </xf>
    <xf numFmtId="49" fontId="77" fillId="5" borderId="144" xfId="0" applyNumberFormat="1" applyFont="1" applyFill="1" applyBorder="1" applyAlignment="1" applyProtection="1">
      <alignment horizontal="center" vertical="center" shrinkToFit="1"/>
      <protection locked="0" hidden="1"/>
    </xf>
    <xf numFmtId="0" fontId="77" fillId="5" borderId="144" xfId="0" applyFont="1" applyFill="1" applyBorder="1" applyAlignment="1" applyProtection="1">
      <alignment horizontal="center" vertical="center" shrinkToFit="1"/>
      <protection locked="0" hidden="1"/>
    </xf>
    <xf numFmtId="0" fontId="77" fillId="5" borderId="145" xfId="0" applyFont="1" applyFill="1" applyBorder="1" applyAlignment="1" applyProtection="1">
      <alignment horizontal="center" vertical="center" shrinkToFit="1"/>
      <protection locked="0" hidden="1"/>
    </xf>
    <xf numFmtId="0" fontId="16" fillId="7" borderId="146" xfId="0" applyFont="1" applyFill="1" applyBorder="1" applyAlignment="1" applyProtection="1">
      <alignment horizontal="center" vertical="center"/>
      <protection hidden="1"/>
    </xf>
    <xf numFmtId="0" fontId="16" fillId="7" borderId="147" xfId="0" applyFont="1" applyFill="1" applyBorder="1" applyAlignment="1" applyProtection="1">
      <alignment horizontal="center" vertical="center"/>
      <protection hidden="1"/>
    </xf>
    <xf numFmtId="0" fontId="16" fillId="7" borderId="148" xfId="0" applyFont="1" applyFill="1" applyBorder="1" applyAlignment="1" applyProtection="1">
      <alignment horizontal="center" vertical="center"/>
      <protection hidden="1"/>
    </xf>
    <xf numFmtId="0" fontId="77" fillId="5" borderId="149" xfId="0" applyFont="1" applyFill="1" applyBorder="1" applyAlignment="1" applyProtection="1">
      <alignment horizontal="center" vertical="center" shrinkToFit="1"/>
      <protection hidden="1"/>
    </xf>
    <xf numFmtId="0" fontId="77" fillId="5" borderId="150" xfId="0" applyFont="1" applyFill="1" applyBorder="1" applyAlignment="1" applyProtection="1">
      <alignment horizontal="center" vertical="center" shrinkToFit="1"/>
      <protection hidden="1"/>
    </xf>
    <xf numFmtId="0" fontId="77" fillId="5" borderId="15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wrapText="1"/>
      <protection hidden="1"/>
    </xf>
    <xf numFmtId="0" fontId="77" fillId="5" borderId="152" xfId="0" applyFont="1" applyFill="1" applyBorder="1" applyAlignment="1" applyProtection="1">
      <alignment horizontal="center" vertical="center" shrinkToFit="1"/>
      <protection locked="0" hidden="1"/>
    </xf>
    <xf numFmtId="0" fontId="16" fillId="7" borderId="153" xfId="0" applyFont="1" applyFill="1" applyBorder="1" applyAlignment="1" applyProtection="1">
      <alignment horizontal="center" vertical="center"/>
      <protection hidden="1"/>
    </xf>
    <xf numFmtId="164" fontId="77" fillId="5" borderId="149" xfId="0" applyNumberFormat="1" applyFont="1" applyFill="1" applyBorder="1" applyAlignment="1" applyProtection="1">
      <alignment horizontal="center" vertical="center" shrinkToFit="1"/>
      <protection hidden="1"/>
    </xf>
    <xf numFmtId="164" fontId="77" fillId="5" borderId="152" xfId="0" applyNumberFormat="1" applyFont="1" applyFill="1" applyBorder="1" applyAlignment="1" applyProtection="1">
      <alignment horizontal="center" vertical="center" shrinkToFit="1"/>
      <protection locked="0" hidden="1"/>
    </xf>
    <xf numFmtId="0" fontId="78" fillId="0" borderId="0" xfId="0" applyFont="1" applyAlignment="1" applyProtection="1">
      <alignment vertical="center"/>
      <protection hidden="1"/>
    </xf>
    <xf numFmtId="49" fontId="66" fillId="16" borderId="24" xfId="0" applyNumberFormat="1" applyFont="1" applyFill="1" applyBorder="1" applyAlignment="1">
      <alignment horizontal="center"/>
    </xf>
    <xf numFmtId="0" fontId="12" fillId="0" borderId="0" xfId="0" applyFont="1" applyAlignment="1" applyProtection="1">
      <alignment vertical="center" shrinkToFit="1"/>
      <protection hidden="1"/>
    </xf>
    <xf numFmtId="0" fontId="49" fillId="0" borderId="0" xfId="0" applyFont="1"/>
    <xf numFmtId="0" fontId="43" fillId="0" borderId="0" xfId="0" applyFont="1" applyAlignment="1" applyProtection="1">
      <alignment vertical="center"/>
      <protection hidden="1"/>
    </xf>
    <xf numFmtId="0" fontId="82" fillId="0" borderId="0" xfId="0" applyFont="1" applyAlignment="1" applyProtection="1">
      <alignment shrinkToFit="1"/>
      <protection hidden="1"/>
    </xf>
    <xf numFmtId="0" fontId="55" fillId="0" borderId="0" xfId="0" applyFont="1" applyAlignment="1" applyProtection="1">
      <alignment vertical="center"/>
      <protection hidden="1"/>
    </xf>
    <xf numFmtId="0" fontId="83" fillId="0" borderId="0" xfId="0" applyFont="1" applyAlignment="1" applyProtection="1">
      <alignment vertical="center"/>
      <protection hidden="1"/>
    </xf>
    <xf numFmtId="0" fontId="83" fillId="0" borderId="0" xfId="0" applyFont="1" applyAlignment="1" applyProtection="1">
      <alignment vertical="center" shrinkToFit="1"/>
      <protection hidden="1"/>
    </xf>
    <xf numFmtId="0" fontId="83" fillId="0" borderId="0" xfId="0" applyFont="1" applyProtection="1">
      <protection hidden="1"/>
    </xf>
    <xf numFmtId="0" fontId="83" fillId="0" borderId="0" xfId="0" applyFont="1" applyAlignment="1" applyProtection="1">
      <alignment horizontal="right"/>
      <protection hidden="1"/>
    </xf>
    <xf numFmtId="9" fontId="32" fillId="0" borderId="49" xfId="0" applyNumberFormat="1" applyFont="1" applyBorder="1" applyAlignment="1">
      <alignment vertical="center" wrapText="1"/>
    </xf>
    <xf numFmtId="0" fontId="32" fillId="0" borderId="57" xfId="0" applyFont="1" applyBorder="1" applyAlignment="1">
      <alignment vertical="center" wrapText="1"/>
    </xf>
    <xf numFmtId="0" fontId="32" fillId="0" borderId="58" xfId="0" applyFont="1" applyBorder="1" applyAlignment="1">
      <alignment vertical="center"/>
    </xf>
    <xf numFmtId="0" fontId="32" fillId="0" borderId="59" xfId="0" applyFont="1" applyBorder="1" applyAlignment="1">
      <alignment vertical="center"/>
    </xf>
    <xf numFmtId="0" fontId="32" fillId="0" borderId="60" xfId="0" applyFont="1" applyBorder="1" applyAlignment="1">
      <alignment vertical="center"/>
    </xf>
    <xf numFmtId="9" fontId="32" fillId="0" borderId="61" xfId="0" applyNumberFormat="1" applyFont="1" applyBorder="1" applyAlignment="1">
      <alignment vertical="center"/>
    </xf>
    <xf numFmtId="0" fontId="32" fillId="0" borderId="62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8" fillId="0" borderId="0" xfId="0" applyFont="1"/>
    <xf numFmtId="0" fontId="32" fillId="0" borderId="54" xfId="0" applyFont="1" applyBorder="1"/>
    <xf numFmtId="0" fontId="32" fillId="0" borderId="55" xfId="0" applyFont="1" applyBorder="1"/>
    <xf numFmtId="0" fontId="32" fillId="0" borderId="56" xfId="0" applyFont="1" applyBorder="1"/>
    <xf numFmtId="9" fontId="32" fillId="0" borderId="49" xfId="0" applyNumberFormat="1" applyFont="1" applyBorder="1" applyAlignment="1">
      <alignment vertical="center"/>
    </xf>
    <xf numFmtId="0" fontId="32" fillId="0" borderId="57" xfId="0" applyFont="1" applyBorder="1" applyAlignment="1">
      <alignment vertical="center"/>
    </xf>
    <xf numFmtId="0" fontId="32" fillId="0" borderId="48" xfId="0" applyFont="1" applyBorder="1" applyAlignment="1">
      <alignment vertical="center" wrapText="1"/>
    </xf>
    <xf numFmtId="0" fontId="32" fillId="0" borderId="49" xfId="0" applyFont="1" applyBorder="1" applyAlignment="1">
      <alignment vertical="center" wrapText="1"/>
    </xf>
    <xf numFmtId="9" fontId="32" fillId="0" borderId="49" xfId="0" applyNumberFormat="1" applyFont="1" applyBorder="1"/>
    <xf numFmtId="0" fontId="32" fillId="0" borderId="57" xfId="0" applyFont="1" applyBorder="1"/>
    <xf numFmtId="0" fontId="32" fillId="0" borderId="49" xfId="0" applyFont="1" applyBorder="1"/>
    <xf numFmtId="0" fontId="32" fillId="0" borderId="54" xfId="0" applyFont="1" applyBorder="1" applyAlignment="1">
      <alignment vertical="center"/>
    </xf>
    <xf numFmtId="0" fontId="32" fillId="0" borderId="55" xfId="0" applyFont="1" applyBorder="1" applyAlignment="1">
      <alignment vertical="center"/>
    </xf>
    <xf numFmtId="0" fontId="32" fillId="0" borderId="56" xfId="0" applyFont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2" fillId="0" borderId="49" xfId="0" applyFont="1" applyBorder="1" applyAlignment="1">
      <alignment vertical="center"/>
    </xf>
    <xf numFmtId="9" fontId="32" fillId="0" borderId="49" xfId="1" applyNumberFormat="1" applyFont="1" applyFill="1" applyBorder="1" applyAlignment="1">
      <alignment vertical="center"/>
    </xf>
    <xf numFmtId="0" fontId="32" fillId="0" borderId="57" xfId="1" applyFont="1" applyFill="1" applyBorder="1" applyAlignment="1">
      <alignment vertical="center"/>
    </xf>
    <xf numFmtId="0" fontId="33" fillId="0" borderId="49" xfId="0" applyFont="1" applyBorder="1" applyAlignment="1">
      <alignment vertical="center"/>
    </xf>
    <xf numFmtId="0" fontId="33" fillId="0" borderId="57" xfId="0" applyFont="1" applyBorder="1" applyAlignment="1">
      <alignment vertical="center"/>
    </xf>
    <xf numFmtId="0" fontId="29" fillId="0" borderId="41" xfId="0" applyFont="1" applyBorder="1" applyAlignment="1">
      <alignment vertical="center"/>
    </xf>
    <xf numFmtId="0" fontId="30" fillId="0" borderId="42" xfId="0" applyFont="1" applyBorder="1" applyAlignment="1">
      <alignment vertical="center"/>
    </xf>
    <xf numFmtId="0" fontId="30" fillId="0" borderId="48" xfId="0" applyFont="1" applyBorder="1" applyAlignment="1">
      <alignment vertical="center"/>
    </xf>
    <xf numFmtId="0" fontId="30" fillId="0" borderId="49" xfId="0" applyFont="1" applyBorder="1" applyAlignment="1">
      <alignment vertical="center"/>
    </xf>
    <xf numFmtId="0" fontId="30" fillId="0" borderId="43" xfId="0" applyFont="1" applyBorder="1" applyAlignment="1">
      <alignment vertical="center"/>
    </xf>
    <xf numFmtId="0" fontId="30" fillId="0" borderId="44" xfId="0" applyFont="1" applyBorder="1" applyAlignment="1">
      <alignment vertical="center"/>
    </xf>
    <xf numFmtId="0" fontId="30" fillId="0" borderId="50" xfId="0" applyFont="1" applyBorder="1" applyAlignment="1">
      <alignment vertical="center"/>
    </xf>
    <xf numFmtId="0" fontId="30" fillId="0" borderId="51" xfId="0" applyFont="1" applyBorder="1" applyAlignment="1">
      <alignment vertical="center"/>
    </xf>
    <xf numFmtId="0" fontId="38" fillId="0" borderId="0" xfId="0" applyFont="1" applyAlignment="1">
      <alignment wrapText="1"/>
    </xf>
    <xf numFmtId="0" fontId="27" fillId="0" borderId="0" xfId="0" applyFont="1"/>
    <xf numFmtId="0" fontId="68" fillId="0" borderId="0" xfId="0" applyFont="1" applyProtection="1">
      <protection hidden="1"/>
    </xf>
    <xf numFmtId="0" fontId="84" fillId="0" borderId="0" xfId="0" applyFont="1" applyProtection="1">
      <protection hidden="1"/>
    </xf>
    <xf numFmtId="0" fontId="27" fillId="0" borderId="0" xfId="0" applyFont="1" applyAlignment="1">
      <alignment horizontal="center"/>
    </xf>
    <xf numFmtId="0" fontId="32" fillId="9" borderId="52" xfId="0" applyFont="1" applyFill="1" applyBorder="1" applyAlignment="1">
      <alignment horizontal="center"/>
    </xf>
    <xf numFmtId="0" fontId="32" fillId="9" borderId="23" xfId="0" applyFont="1" applyFill="1" applyBorder="1" applyAlignment="1">
      <alignment horizontal="center"/>
    </xf>
    <xf numFmtId="0" fontId="32" fillId="9" borderId="52" xfId="0" applyFont="1" applyFill="1" applyBorder="1" applyAlignment="1">
      <alignment horizontal="right"/>
    </xf>
    <xf numFmtId="0" fontId="32" fillId="9" borderId="23" xfId="0" applyFont="1" applyFill="1" applyBorder="1" applyAlignment="1">
      <alignment horizontal="right"/>
    </xf>
    <xf numFmtId="0" fontId="32" fillId="9" borderId="53" xfId="0" applyFont="1" applyFill="1" applyBorder="1" applyAlignment="1">
      <alignment horizontal="right"/>
    </xf>
    <xf numFmtId="0" fontId="31" fillId="9" borderId="52" xfId="1" applyFont="1" applyFill="1" applyBorder="1" applyAlignment="1">
      <alignment horizontal="right"/>
    </xf>
    <xf numFmtId="0" fontId="31" fillId="9" borderId="23" xfId="1" applyFont="1" applyFill="1" applyBorder="1" applyAlignment="1">
      <alignment horizontal="right"/>
    </xf>
    <xf numFmtId="0" fontId="31" fillId="9" borderId="53" xfId="1" applyFont="1" applyFill="1" applyBorder="1" applyAlignment="1">
      <alignment horizontal="right"/>
    </xf>
    <xf numFmtId="0" fontId="28" fillId="0" borderId="4" xfId="0" applyFont="1" applyBorder="1" applyAlignment="1">
      <alignment horizontal="right"/>
    </xf>
    <xf numFmtId="0" fontId="31" fillId="9" borderId="45" xfId="1" applyFont="1" applyFill="1" applyBorder="1" applyAlignment="1">
      <alignment horizontal="right"/>
    </xf>
    <xf numFmtId="0" fontId="31" fillId="9" borderId="46" xfId="1" applyFont="1" applyFill="1" applyBorder="1" applyAlignment="1">
      <alignment horizontal="right"/>
    </xf>
    <xf numFmtId="0" fontId="31" fillId="9" borderId="47" xfId="1" applyFont="1" applyFill="1" applyBorder="1" applyAlignment="1">
      <alignment horizontal="right"/>
    </xf>
    <xf numFmtId="0" fontId="32" fillId="9" borderId="52" xfId="0" applyFont="1" applyFill="1" applyBorder="1" applyAlignment="1">
      <alignment horizontal="right" wrapText="1"/>
    </xf>
    <xf numFmtId="0" fontId="32" fillId="9" borderId="23" xfId="0" applyFont="1" applyFill="1" applyBorder="1" applyAlignment="1">
      <alignment horizontal="right" wrapText="1"/>
    </xf>
    <xf numFmtId="0" fontId="32" fillId="9" borderId="53" xfId="0" applyFont="1" applyFill="1" applyBorder="1" applyAlignment="1">
      <alignment horizontal="right" wrapText="1"/>
    </xf>
    <xf numFmtId="0" fontId="32" fillId="9" borderId="40" xfId="0" applyFont="1" applyFill="1" applyBorder="1" applyAlignment="1">
      <alignment horizontal="right" wrapText="1"/>
    </xf>
    <xf numFmtId="0" fontId="32" fillId="9" borderId="0" xfId="0" applyFont="1" applyFill="1" applyAlignment="1">
      <alignment horizontal="right" wrapText="1"/>
    </xf>
    <xf numFmtId="0" fontId="32" fillId="9" borderId="4" xfId="0" applyFont="1" applyFill="1" applyBorder="1" applyAlignment="1">
      <alignment horizontal="right" wrapText="1"/>
    </xf>
    <xf numFmtId="0" fontId="35" fillId="9" borderId="23" xfId="1" applyFont="1" applyFill="1" applyBorder="1" applyAlignment="1">
      <alignment horizontal="center"/>
    </xf>
    <xf numFmtId="0" fontId="35" fillId="9" borderId="53" xfId="1" applyFont="1" applyFill="1" applyBorder="1" applyAlignment="1">
      <alignment horizontal="center"/>
    </xf>
    <xf numFmtId="0" fontId="32" fillId="9" borderId="40" xfId="0" applyFont="1" applyFill="1" applyBorder="1" applyAlignment="1">
      <alignment horizontal="center" vertical="center" wrapText="1"/>
    </xf>
    <xf numFmtId="0" fontId="32" fillId="9" borderId="0" xfId="0" applyFont="1" applyFill="1" applyAlignment="1">
      <alignment horizontal="center" vertical="center" wrapText="1"/>
    </xf>
    <xf numFmtId="0" fontId="32" fillId="9" borderId="37" xfId="0" applyFont="1" applyFill="1" applyBorder="1" applyAlignment="1">
      <alignment horizontal="center" vertical="center" wrapText="1"/>
    </xf>
    <xf numFmtId="0" fontId="73" fillId="14" borderId="0" xfId="0" applyFont="1" applyFill="1" applyAlignment="1">
      <alignment horizontal="right" vertical="center"/>
    </xf>
    <xf numFmtId="0" fontId="6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3" fillId="20" borderId="0" xfId="0" applyFont="1" applyFill="1" applyAlignment="1" applyProtection="1">
      <alignment horizontal="center"/>
      <protection hidden="1"/>
    </xf>
    <xf numFmtId="0" fontId="47" fillId="19" borderId="0" xfId="0" applyFont="1" applyFill="1" applyAlignment="1" applyProtection="1">
      <alignment horizontal="center" vertical="center" shrinkToFit="1"/>
      <protection hidden="1"/>
    </xf>
    <xf numFmtId="0" fontId="46" fillId="8" borderId="0" xfId="0" applyFont="1" applyFill="1" applyAlignment="1" applyProtection="1">
      <alignment horizontal="center" vertical="center" shrinkToFit="1"/>
      <protection locked="0" hidden="1"/>
    </xf>
    <xf numFmtId="0" fontId="58" fillId="0" borderId="91" xfId="0" applyFont="1" applyBorder="1" applyAlignment="1" applyProtection="1">
      <alignment horizontal="center" shrinkToFit="1"/>
      <protection hidden="1"/>
    </xf>
    <xf numFmtId="0" fontId="55" fillId="0" borderId="120" xfId="0" applyFont="1" applyBorder="1" applyAlignment="1" applyProtection="1">
      <alignment horizontal="center" shrinkToFit="1"/>
      <protection hidden="1"/>
    </xf>
    <xf numFmtId="0" fontId="62" fillId="17" borderId="79" xfId="0" applyFont="1" applyFill="1" applyBorder="1" applyAlignment="1" applyProtection="1">
      <alignment horizontal="center" shrinkToFit="1"/>
      <protection hidden="1"/>
    </xf>
    <xf numFmtId="0" fontId="62" fillId="17" borderId="80" xfId="0" applyFont="1" applyFill="1" applyBorder="1" applyAlignment="1" applyProtection="1">
      <alignment horizontal="center" shrinkToFit="1"/>
      <protection hidden="1"/>
    </xf>
    <xf numFmtId="0" fontId="51" fillId="10" borderId="80" xfId="0" applyFont="1" applyFill="1" applyBorder="1" applyAlignment="1" applyProtection="1">
      <alignment horizontal="center"/>
      <protection locked="0" hidden="1"/>
    </xf>
    <xf numFmtId="0" fontId="51" fillId="10" borderId="81" xfId="0" applyFont="1" applyFill="1" applyBorder="1" applyAlignment="1" applyProtection="1">
      <alignment horizontal="center"/>
      <protection locked="0" hidden="1"/>
    </xf>
    <xf numFmtId="0" fontId="62" fillId="17" borderId="99" xfId="0" applyFont="1" applyFill="1" applyBorder="1" applyAlignment="1" applyProtection="1">
      <alignment horizontal="center" shrinkToFit="1"/>
      <protection hidden="1"/>
    </xf>
    <xf numFmtId="0" fontId="62" fillId="17" borderId="100" xfId="0" applyFont="1" applyFill="1" applyBorder="1" applyAlignment="1" applyProtection="1">
      <alignment horizontal="center" shrinkToFit="1"/>
      <protection hidden="1"/>
    </xf>
    <xf numFmtId="0" fontId="51" fillId="10" borderId="100" xfId="0" applyFont="1" applyFill="1" applyBorder="1" applyAlignment="1" applyProtection="1">
      <alignment horizontal="center"/>
      <protection hidden="1"/>
    </xf>
    <xf numFmtId="0" fontId="51" fillId="10" borderId="101" xfId="0" applyFont="1" applyFill="1" applyBorder="1" applyAlignment="1" applyProtection="1">
      <alignment horizontal="center"/>
      <protection hidden="1"/>
    </xf>
    <xf numFmtId="0" fontId="22" fillId="8" borderId="65" xfId="0" applyFont="1" applyFill="1" applyBorder="1" applyAlignment="1" applyProtection="1">
      <alignment horizontal="center" vertical="center" shrinkToFit="1"/>
      <protection hidden="1"/>
    </xf>
    <xf numFmtId="0" fontId="22" fillId="8" borderId="63" xfId="0" applyFont="1" applyFill="1" applyBorder="1" applyAlignment="1" applyProtection="1">
      <alignment horizontal="center" vertical="center" shrinkToFit="1"/>
      <protection hidden="1"/>
    </xf>
    <xf numFmtId="0" fontId="22" fillId="8" borderId="66" xfId="0" applyFont="1" applyFill="1" applyBorder="1" applyAlignment="1" applyProtection="1">
      <alignment horizontal="center" vertical="center" shrinkToFit="1"/>
      <protection hidden="1"/>
    </xf>
    <xf numFmtId="0" fontId="44" fillId="8" borderId="65" xfId="0" applyFont="1" applyFill="1" applyBorder="1" applyAlignment="1" applyProtection="1">
      <alignment horizontal="center" vertical="center" shrinkToFit="1"/>
      <protection hidden="1"/>
    </xf>
    <xf numFmtId="0" fontId="44" fillId="8" borderId="63" xfId="0" applyFont="1" applyFill="1" applyBorder="1" applyAlignment="1" applyProtection="1">
      <alignment horizontal="center" vertical="center" shrinkToFit="1"/>
      <protection hidden="1"/>
    </xf>
    <xf numFmtId="0" fontId="44" fillId="8" borderId="66" xfId="0" applyFont="1" applyFill="1" applyBorder="1" applyAlignment="1" applyProtection="1">
      <alignment horizontal="center" vertical="center" shrinkToFit="1"/>
      <protection hidden="1"/>
    </xf>
    <xf numFmtId="0" fontId="57" fillId="8" borderId="0" xfId="0" applyFont="1" applyFill="1" applyAlignment="1" applyProtection="1">
      <alignment horizontal="center" vertical="center"/>
      <protection locked="0" hidden="1"/>
    </xf>
    <xf numFmtId="0" fontId="51" fillId="10" borderId="80" xfId="0" applyFont="1" applyFill="1" applyBorder="1" applyAlignment="1" applyProtection="1">
      <alignment horizontal="center"/>
      <protection hidden="1"/>
    </xf>
    <xf numFmtId="0" fontId="51" fillId="10" borderId="81" xfId="0" applyFont="1" applyFill="1" applyBorder="1" applyAlignment="1" applyProtection="1">
      <alignment horizontal="center"/>
      <protection hidden="1"/>
    </xf>
    <xf numFmtId="0" fontId="62" fillId="17" borderId="84" xfId="0" applyFont="1" applyFill="1" applyBorder="1" applyAlignment="1" applyProtection="1">
      <alignment horizontal="center" shrinkToFit="1"/>
      <protection hidden="1"/>
    </xf>
    <xf numFmtId="0" fontId="62" fillId="17" borderId="85" xfId="0" applyFont="1" applyFill="1" applyBorder="1" applyAlignment="1" applyProtection="1">
      <alignment horizontal="center" shrinkToFit="1"/>
      <protection hidden="1"/>
    </xf>
    <xf numFmtId="0" fontId="62" fillId="17" borderId="86" xfId="0" applyFont="1" applyFill="1" applyBorder="1" applyAlignment="1" applyProtection="1">
      <alignment horizontal="center" shrinkToFit="1"/>
      <protection hidden="1"/>
    </xf>
    <xf numFmtId="0" fontId="51" fillId="10" borderId="87" xfId="0" applyFont="1" applyFill="1" applyBorder="1" applyAlignment="1" applyProtection="1">
      <alignment horizontal="center"/>
      <protection hidden="1"/>
    </xf>
    <xf numFmtId="0" fontId="51" fillId="10" borderId="85" xfId="0" applyFont="1" applyFill="1" applyBorder="1" applyAlignment="1" applyProtection="1">
      <alignment horizontal="center"/>
      <protection hidden="1"/>
    </xf>
    <xf numFmtId="0" fontId="51" fillId="10" borderId="88" xfId="0" applyFont="1" applyFill="1" applyBorder="1" applyAlignment="1" applyProtection="1">
      <alignment horizontal="center"/>
      <protection hidden="1"/>
    </xf>
    <xf numFmtId="0" fontId="63" fillId="0" borderId="0" xfId="0" applyFont="1" applyAlignment="1" applyProtection="1">
      <alignment horizontal="center"/>
      <protection hidden="1"/>
    </xf>
    <xf numFmtId="0" fontId="22" fillId="19" borderId="67" xfId="0" applyFont="1" applyFill="1" applyBorder="1" applyAlignment="1" applyProtection="1">
      <alignment horizontal="center" vertical="center" shrinkToFit="1"/>
      <protection hidden="1"/>
    </xf>
    <xf numFmtId="0" fontId="47" fillId="19" borderId="0" xfId="0" applyFont="1" applyFill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/>
      <protection hidden="1"/>
    </xf>
    <xf numFmtId="0" fontId="22" fillId="18" borderId="68" xfId="0" applyFont="1" applyFill="1" applyBorder="1" applyAlignment="1" applyProtection="1">
      <alignment horizontal="center" vertical="center" shrinkToFit="1"/>
      <protection hidden="1"/>
    </xf>
    <xf numFmtId="0" fontId="22" fillId="18" borderId="0" xfId="0" applyFont="1" applyFill="1" applyAlignment="1" applyProtection="1">
      <alignment horizontal="center" vertical="center" shrinkToFit="1"/>
      <protection hidden="1"/>
    </xf>
    <xf numFmtId="0" fontId="22" fillId="18" borderId="83" xfId="0" applyFont="1" applyFill="1" applyBorder="1" applyAlignment="1" applyProtection="1">
      <alignment horizontal="center" vertical="center" shrinkToFit="1"/>
      <protection hidden="1"/>
    </xf>
    <xf numFmtId="0" fontId="5" fillId="3" borderId="64" xfId="1" applyFont="1" applyFill="1" applyBorder="1" applyAlignment="1" applyProtection="1">
      <alignment horizontal="center" vertical="center" shrinkToFit="1"/>
      <protection hidden="1"/>
    </xf>
    <xf numFmtId="0" fontId="5" fillId="3" borderId="64" xfId="0" applyFont="1" applyFill="1" applyBorder="1" applyAlignment="1" applyProtection="1">
      <alignment horizontal="center" vertical="center" shrinkToFit="1"/>
      <protection hidden="1"/>
    </xf>
    <xf numFmtId="0" fontId="5" fillId="3" borderId="82" xfId="0" applyFont="1" applyFill="1" applyBorder="1" applyAlignment="1" applyProtection="1">
      <alignment horizontal="center" vertical="center" shrinkToFit="1"/>
      <protection hidden="1"/>
    </xf>
    <xf numFmtId="0" fontId="22" fillId="15" borderId="82" xfId="0" applyFont="1" applyFill="1" applyBorder="1" applyAlignment="1" applyProtection="1">
      <alignment horizontal="center" vertical="center" shrinkToFit="1"/>
      <protection hidden="1"/>
    </xf>
    <xf numFmtId="0" fontId="22" fillId="15" borderId="64" xfId="0" applyFont="1" applyFill="1" applyBorder="1" applyAlignment="1" applyProtection="1">
      <alignment horizontal="center" vertical="center" shrinkToFit="1"/>
      <protection hidden="1"/>
    </xf>
    <xf numFmtId="0" fontId="6" fillId="3" borderId="64" xfId="1" applyFont="1" applyFill="1" applyBorder="1" applyAlignment="1" applyProtection="1">
      <alignment horizontal="center" vertical="center" shrinkToFit="1"/>
      <protection hidden="1"/>
    </xf>
    <xf numFmtId="0" fontId="5" fillId="3" borderId="82" xfId="1" applyFont="1" applyFill="1" applyBorder="1" applyAlignment="1" applyProtection="1">
      <alignment horizontal="center" vertical="center" shrinkToFit="1"/>
      <protection hidden="1"/>
    </xf>
    <xf numFmtId="0" fontId="39" fillId="3" borderId="64" xfId="1" applyFont="1" applyFill="1" applyBorder="1" applyAlignment="1" applyProtection="1">
      <alignment horizontal="center" vertical="center" wrapText="1" shrinkToFit="1"/>
      <protection hidden="1"/>
    </xf>
    <xf numFmtId="0" fontId="39" fillId="3" borderId="64" xfId="1" applyFont="1" applyFill="1" applyBorder="1" applyAlignment="1" applyProtection="1">
      <alignment horizontal="center" vertical="center" shrinkToFit="1"/>
      <protection hidden="1"/>
    </xf>
    <xf numFmtId="0" fontId="2" fillId="3" borderId="64" xfId="1" applyFont="1" applyFill="1" applyBorder="1" applyAlignment="1" applyProtection="1">
      <alignment horizontal="center" vertical="center" shrinkToFit="1"/>
      <protection hidden="1"/>
    </xf>
    <xf numFmtId="0" fontId="5" fillId="3" borderId="90" xfId="1" applyFont="1" applyFill="1" applyBorder="1" applyAlignment="1" applyProtection="1">
      <alignment horizontal="center" vertical="center" shrinkToFit="1"/>
      <protection locked="0" hidden="1"/>
    </xf>
    <xf numFmtId="0" fontId="5" fillId="3" borderId="91" xfId="1" applyFont="1" applyFill="1" applyBorder="1" applyAlignment="1" applyProtection="1">
      <alignment horizontal="center" vertical="center" shrinkToFit="1"/>
      <protection locked="0" hidden="1"/>
    </xf>
    <xf numFmtId="0" fontId="5" fillId="3" borderId="92" xfId="1" applyFont="1" applyFill="1" applyBorder="1" applyAlignment="1" applyProtection="1">
      <alignment horizontal="center" vertical="center" shrinkToFit="1"/>
      <protection locked="0" hidden="1"/>
    </xf>
    <xf numFmtId="0" fontId="39" fillId="3" borderId="0" xfId="1" applyFont="1" applyFill="1" applyBorder="1" applyAlignment="1" applyProtection="1">
      <alignment horizontal="center" vertical="center" shrinkToFit="1"/>
      <protection hidden="1"/>
    </xf>
    <xf numFmtId="0" fontId="5" fillId="3" borderId="93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Alignment="1" applyProtection="1">
      <alignment horizontal="center" vertical="center" shrinkToFit="1"/>
      <protection hidden="1"/>
    </xf>
    <xf numFmtId="49" fontId="5" fillId="3" borderId="82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93" xfId="1" applyFont="1" applyFill="1" applyBorder="1" applyAlignment="1" applyProtection="1">
      <alignment horizontal="center" vertical="center" shrinkToFit="1"/>
      <protection hidden="1"/>
    </xf>
    <xf numFmtId="0" fontId="5" fillId="3" borderId="0" xfId="1" applyFont="1" applyFill="1" applyBorder="1" applyAlignment="1" applyProtection="1">
      <alignment horizontal="center" vertical="center" shrinkToFit="1"/>
      <protection hidden="1"/>
    </xf>
    <xf numFmtId="164" fontId="5" fillId="3" borderId="64" xfId="1" applyNumberFormat="1" applyFont="1" applyFill="1" applyBorder="1" applyAlignment="1" applyProtection="1">
      <alignment horizontal="center" vertical="center" shrinkToFit="1"/>
      <protection hidden="1"/>
    </xf>
    <xf numFmtId="164" fontId="5" fillId="3" borderId="82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65" xfId="1" applyFont="1" applyFill="1" applyBorder="1" applyAlignment="1" applyProtection="1">
      <alignment horizontal="center" vertical="center" shrinkToFit="1"/>
      <protection hidden="1"/>
    </xf>
    <xf numFmtId="0" fontId="5" fillId="3" borderId="63" xfId="1" applyFont="1" applyFill="1" applyBorder="1" applyAlignment="1" applyProtection="1">
      <alignment horizontal="center" vertical="center" shrinkToFit="1"/>
      <protection hidden="1"/>
    </xf>
    <xf numFmtId="0" fontId="5" fillId="3" borderId="66" xfId="1" applyFont="1" applyFill="1" applyBorder="1" applyAlignment="1" applyProtection="1">
      <alignment horizontal="center" vertical="center" shrinkToFit="1"/>
      <protection hidden="1"/>
    </xf>
    <xf numFmtId="0" fontId="22" fillId="8" borderId="64" xfId="0" applyFont="1" applyFill="1" applyBorder="1" applyAlignment="1" applyProtection="1">
      <alignment horizontal="center" vertical="center" shrinkToFit="1"/>
      <protection hidden="1"/>
    </xf>
    <xf numFmtId="0" fontId="72" fillId="6" borderId="96" xfId="0" applyFont="1" applyFill="1" applyBorder="1" applyAlignment="1" applyProtection="1">
      <alignment horizontal="center" shrinkToFit="1"/>
      <protection hidden="1"/>
    </xf>
    <xf numFmtId="0" fontId="72" fillId="6" borderId="7" xfId="0" applyFont="1" applyFill="1" applyBorder="1" applyAlignment="1" applyProtection="1">
      <alignment horizontal="center" shrinkToFit="1"/>
      <protection hidden="1"/>
    </xf>
    <xf numFmtId="0" fontId="72" fillId="6" borderId="94" xfId="0" applyFont="1" applyFill="1" applyBorder="1" applyAlignment="1" applyProtection="1">
      <alignment horizontal="center" shrinkToFit="1"/>
      <protection hidden="1"/>
    </xf>
    <xf numFmtId="0" fontId="72" fillId="6" borderId="39" xfId="0" applyFont="1" applyFill="1" applyBorder="1" applyAlignment="1" applyProtection="1">
      <alignment horizontal="center" vertical="center" shrinkToFit="1"/>
      <protection hidden="1"/>
    </xf>
    <xf numFmtId="0" fontId="72" fillId="6" borderId="0" xfId="0" applyFont="1" applyFill="1" applyAlignment="1" applyProtection="1">
      <alignment horizontal="center" vertical="center" shrinkToFit="1"/>
      <protection hidden="1"/>
    </xf>
    <xf numFmtId="0" fontId="72" fillId="6" borderId="97" xfId="0" applyFont="1" applyFill="1" applyBorder="1" applyAlignment="1" applyProtection="1">
      <alignment horizontal="center" vertical="center" shrinkToFit="1"/>
      <protection hidden="1"/>
    </xf>
    <xf numFmtId="165" fontId="69" fillId="16" borderId="6" xfId="0" applyNumberFormat="1" applyFont="1" applyFill="1" applyBorder="1" applyAlignment="1" applyProtection="1">
      <alignment horizontal="center" vertical="center" shrinkToFit="1"/>
      <protection hidden="1"/>
    </xf>
    <xf numFmtId="22" fontId="69" fillId="0" borderId="0" xfId="0" applyNumberFormat="1" applyFont="1" applyAlignment="1" applyProtection="1">
      <alignment horizontal="center" vertical="center" shrinkToFit="1" readingOrder="2"/>
      <protection hidden="1"/>
    </xf>
    <xf numFmtId="0" fontId="79" fillId="0" borderId="76" xfId="0" applyFont="1" applyBorder="1" applyAlignment="1" applyProtection="1">
      <alignment horizontal="center" vertical="center" shrinkToFit="1"/>
      <protection hidden="1"/>
    </xf>
    <xf numFmtId="0" fontId="79" fillId="0" borderId="8" xfId="0" applyFont="1" applyBorder="1" applyAlignment="1" applyProtection="1">
      <alignment horizontal="center" vertical="center" shrinkToFit="1"/>
      <protection hidden="1"/>
    </xf>
    <xf numFmtId="0" fontId="79" fillId="0" borderId="77" xfId="0" applyFont="1" applyBorder="1" applyAlignment="1" applyProtection="1">
      <alignment horizontal="center" vertical="center" shrinkToFit="1"/>
      <protection hidden="1"/>
    </xf>
    <xf numFmtId="0" fontId="79" fillId="0" borderId="6" xfId="0" applyFont="1" applyBorder="1" applyAlignment="1" applyProtection="1">
      <alignment horizontal="center" vertical="center" shrinkToFit="1"/>
      <protection hidden="1"/>
    </xf>
    <xf numFmtId="0" fontId="70" fillId="0" borderId="70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shrinkToFit="1"/>
      <protection hidden="1"/>
    </xf>
    <xf numFmtId="0" fontId="54" fillId="11" borderId="3" xfId="0" applyFont="1" applyFill="1" applyBorder="1" applyAlignment="1" applyProtection="1">
      <alignment horizontal="center" vertical="center" wrapText="1" shrinkToFit="1"/>
      <protection hidden="1"/>
    </xf>
    <xf numFmtId="0" fontId="54" fillId="11" borderId="0" xfId="0" applyFont="1" applyFill="1" applyAlignment="1" applyProtection="1">
      <alignment horizontal="center" vertical="center" wrapText="1" shrinkToFit="1"/>
      <protection hidden="1"/>
    </xf>
    <xf numFmtId="165" fontId="71" fillId="3" borderId="6" xfId="0" applyNumberFormat="1" applyFont="1" applyFill="1" applyBorder="1" applyAlignment="1" applyProtection="1">
      <alignment horizontal="right" vertical="center" shrinkToFit="1"/>
      <protection hidden="1"/>
    </xf>
    <xf numFmtId="165" fontId="71" fillId="3" borderId="95" xfId="0" applyNumberFormat="1" applyFont="1" applyFill="1" applyBorder="1" applyAlignment="1" applyProtection="1">
      <alignment horizontal="right" vertical="center" shrinkToFit="1"/>
      <protection hidden="1"/>
    </xf>
    <xf numFmtId="0" fontId="70" fillId="0" borderId="73" xfId="0" applyFont="1" applyBorder="1" applyAlignment="1" applyProtection="1">
      <alignment horizontal="center" vertical="center" shrinkToFit="1"/>
      <protection hidden="1"/>
    </xf>
    <xf numFmtId="0" fontId="70" fillId="0" borderId="74" xfId="0" applyFont="1" applyBorder="1" applyAlignment="1" applyProtection="1">
      <alignment horizontal="center" vertical="center" shrinkToFit="1"/>
      <protection hidden="1"/>
    </xf>
    <xf numFmtId="0" fontId="70" fillId="0" borderId="75" xfId="0" applyFont="1" applyBorder="1" applyAlignment="1" applyProtection="1">
      <alignment horizontal="center" vertical="center" shrinkToFit="1"/>
      <protection hidden="1"/>
    </xf>
    <xf numFmtId="0" fontId="53" fillId="0" borderId="0" xfId="0" applyFont="1" applyAlignment="1" applyProtection="1">
      <alignment horizontal="right" vertical="center" wrapText="1" shrinkToFit="1"/>
      <protection hidden="1"/>
    </xf>
    <xf numFmtId="0" fontId="53" fillId="0" borderId="5" xfId="0" applyFont="1" applyBorder="1" applyAlignment="1" applyProtection="1">
      <alignment horizontal="right" vertical="center" wrapText="1" shrinkToFit="1"/>
      <protection hidden="1"/>
    </xf>
    <xf numFmtId="0" fontId="7" fillId="0" borderId="0" xfId="0" applyFont="1" applyAlignment="1" applyProtection="1">
      <alignment horizontal="center" shrinkToFit="1"/>
      <protection hidden="1"/>
    </xf>
    <xf numFmtId="0" fontId="70" fillId="0" borderId="0" xfId="0" applyFont="1" applyAlignment="1" applyProtection="1">
      <alignment horizontal="center" shrinkToFit="1"/>
      <protection hidden="1"/>
    </xf>
    <xf numFmtId="0" fontId="71" fillId="0" borderId="89" xfId="0" applyFont="1" applyBorder="1" applyAlignment="1" applyProtection="1">
      <alignment horizontal="right" vertical="center" shrinkToFit="1"/>
      <protection hidden="1"/>
    </xf>
    <xf numFmtId="0" fontId="71" fillId="0" borderId="6" xfId="0" applyFont="1" applyBorder="1" applyAlignment="1" applyProtection="1">
      <alignment horizontal="right" vertical="center" shrinkToFit="1"/>
      <protection hidden="1"/>
    </xf>
    <xf numFmtId="0" fontId="70" fillId="0" borderId="7" xfId="0" applyFont="1" applyBorder="1" applyAlignment="1" applyProtection="1">
      <alignment horizontal="center" vertical="center" shrinkToFit="1"/>
      <protection hidden="1"/>
    </xf>
    <xf numFmtId="0" fontId="70" fillId="0" borderId="0" xfId="0" applyFont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71" fillId="0" borderId="5" xfId="0" applyFont="1" applyBorder="1" applyAlignment="1" applyProtection="1">
      <alignment horizontal="center" shrinkToFit="1"/>
      <protection hidden="1"/>
    </xf>
    <xf numFmtId="0" fontId="70" fillId="0" borderId="35" xfId="0" applyFont="1" applyBorder="1" applyAlignment="1" applyProtection="1">
      <alignment horizontal="center" vertical="top" shrinkToFit="1"/>
      <protection hidden="1"/>
    </xf>
    <xf numFmtId="0" fontId="70" fillId="0" borderId="36" xfId="0" applyFont="1" applyBorder="1" applyAlignment="1" applyProtection="1">
      <alignment horizontal="center" vertical="top" shrinkToFit="1"/>
      <protection hidden="1"/>
    </xf>
    <xf numFmtId="0" fontId="70" fillId="0" borderId="1" xfId="0" applyFont="1" applyBorder="1" applyAlignment="1" applyProtection="1">
      <alignment horizontal="right" vertical="center" shrinkToFit="1"/>
      <protection hidden="1"/>
    </xf>
    <xf numFmtId="0" fontId="70" fillId="0" borderId="5" xfId="0" applyFont="1" applyBorder="1" applyAlignment="1" applyProtection="1">
      <alignment horizontal="right" vertical="center" shrinkToFit="1"/>
      <protection hidden="1"/>
    </xf>
    <xf numFmtId="0" fontId="70" fillId="0" borderId="98" xfId="0" applyFont="1" applyBorder="1" applyAlignment="1" applyProtection="1">
      <alignment horizontal="right" vertical="center" shrinkToFit="1"/>
      <protection hidden="1"/>
    </xf>
    <xf numFmtId="0" fontId="70" fillId="0" borderId="0" xfId="0" applyFont="1" applyAlignment="1" applyProtection="1">
      <alignment horizontal="right" vertical="center" shrinkToFit="1"/>
      <protection hidden="1"/>
    </xf>
    <xf numFmtId="165" fontId="71" fillId="3" borderId="6" xfId="0" applyNumberFormat="1" applyFont="1" applyFill="1" applyBorder="1" applyAlignment="1" applyProtection="1">
      <alignment horizontal="right" shrinkToFit="1"/>
      <protection hidden="1"/>
    </xf>
    <xf numFmtId="165" fontId="71" fillId="3" borderId="95" xfId="0" applyNumberFormat="1" applyFont="1" applyFill="1" applyBorder="1" applyAlignment="1" applyProtection="1">
      <alignment horizontal="right" shrinkToFit="1"/>
      <protection hidden="1"/>
    </xf>
    <xf numFmtId="0" fontId="0" fillId="15" borderId="114" xfId="0" applyFill="1" applyBorder="1" applyAlignment="1" applyProtection="1">
      <alignment horizontal="right" vertical="center" wrapText="1"/>
      <protection hidden="1"/>
    </xf>
    <xf numFmtId="0" fontId="0" fillId="15" borderId="115" xfId="0" applyFill="1" applyBorder="1" applyAlignment="1" applyProtection="1">
      <alignment horizontal="right" vertical="center" wrapText="1"/>
      <protection hidden="1"/>
    </xf>
    <xf numFmtId="0" fontId="0" fillId="15" borderId="116" xfId="0" applyFill="1" applyBorder="1" applyAlignment="1" applyProtection="1">
      <alignment horizontal="right" vertical="center" wrapText="1"/>
      <protection hidden="1"/>
    </xf>
    <xf numFmtId="0" fontId="0" fillId="15" borderId="117" xfId="0" applyFill="1" applyBorder="1" applyAlignment="1" applyProtection="1">
      <alignment horizontal="right" vertical="center" wrapText="1"/>
      <protection hidden="1"/>
    </xf>
    <xf numFmtId="0" fontId="0" fillId="15" borderId="118" xfId="0" applyFill="1" applyBorder="1" applyAlignment="1" applyProtection="1">
      <alignment horizontal="right" vertical="center" wrapText="1"/>
      <protection hidden="1"/>
    </xf>
    <xf numFmtId="0" fontId="0" fillId="15" borderId="119" xfId="0" applyFill="1" applyBorder="1" applyAlignment="1" applyProtection="1">
      <alignment horizontal="right" vertical="center" wrapText="1"/>
      <protection hidden="1"/>
    </xf>
    <xf numFmtId="0" fontId="0" fillId="15" borderId="115" xfId="0" applyFill="1" applyBorder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71" fillId="0" borderId="89" xfId="0" applyFont="1" applyBorder="1" applyAlignment="1" applyProtection="1">
      <alignment horizontal="center" vertical="center" shrinkToFit="1"/>
      <protection hidden="1"/>
    </xf>
    <xf numFmtId="0" fontId="71" fillId="0" borderId="6" xfId="0" applyFont="1" applyBorder="1" applyAlignment="1" applyProtection="1">
      <alignment horizontal="center" vertical="center" shrinkToFit="1"/>
      <protection hidden="1"/>
    </xf>
    <xf numFmtId="0" fontId="7" fillId="3" borderId="6" xfId="0" applyFont="1" applyFill="1" applyBorder="1" applyAlignment="1" applyProtection="1">
      <alignment horizontal="center" vertical="center" shrinkToFit="1"/>
      <protection hidden="1"/>
    </xf>
    <xf numFmtId="0" fontId="72" fillId="6" borderId="1" xfId="0" applyFont="1" applyFill="1" applyBorder="1" applyAlignment="1" applyProtection="1">
      <alignment horizontal="center" vertical="center" shrinkToFit="1"/>
      <protection hidden="1"/>
    </xf>
    <xf numFmtId="0" fontId="72" fillId="6" borderId="5" xfId="0" applyFont="1" applyFill="1" applyBorder="1" applyAlignment="1" applyProtection="1">
      <alignment horizontal="center" vertical="center" shrinkToFit="1"/>
      <protection hidden="1"/>
    </xf>
    <xf numFmtId="0" fontId="71" fillId="0" borderId="7" xfId="0" applyFont="1" applyBorder="1" applyAlignment="1" applyProtection="1">
      <alignment horizontal="center" vertical="center" shrinkToFit="1"/>
      <protection hidden="1"/>
    </xf>
    <xf numFmtId="0" fontId="71" fillId="0" borderId="0" xfId="0" applyFont="1" applyAlignment="1" applyProtection="1">
      <alignment horizontal="center" vertical="center" shrinkToFit="1"/>
      <protection hidden="1"/>
    </xf>
    <xf numFmtId="0" fontId="71" fillId="0" borderId="5" xfId="0" applyFont="1" applyBorder="1" applyAlignment="1" applyProtection="1">
      <alignment horizontal="center" vertical="center" shrinkToFit="1"/>
      <protection hidden="1"/>
    </xf>
    <xf numFmtId="0" fontId="71" fillId="0" borderId="94" xfId="0" applyFont="1" applyBorder="1" applyAlignment="1" applyProtection="1">
      <alignment horizontal="center" vertical="center" shrinkToFit="1"/>
      <protection hidden="1"/>
    </xf>
    <xf numFmtId="0" fontId="71" fillId="0" borderId="97" xfId="0" applyFont="1" applyBorder="1" applyAlignment="1" applyProtection="1">
      <alignment horizontal="center" vertical="center" shrinkToFit="1"/>
      <protection hidden="1"/>
    </xf>
    <xf numFmtId="0" fontId="71" fillId="0" borderId="98" xfId="0" applyFont="1" applyBorder="1" applyAlignment="1" applyProtection="1">
      <alignment horizontal="center" vertical="center" shrinkToFit="1"/>
      <protection hidden="1"/>
    </xf>
    <xf numFmtId="0" fontId="69" fillId="0" borderId="4" xfId="0" applyFont="1" applyBorder="1" applyAlignment="1" applyProtection="1">
      <alignment horizontal="center" vertical="center" shrinkToFit="1" readingOrder="2"/>
      <protection hidden="1"/>
    </xf>
    <xf numFmtId="0" fontId="71" fillId="0" borderId="96" xfId="0" applyFont="1" applyBorder="1" applyAlignment="1" applyProtection="1">
      <alignment horizontal="center" vertical="center" shrinkToFit="1"/>
      <protection hidden="1"/>
    </xf>
    <xf numFmtId="0" fontId="71" fillId="0" borderId="39" xfId="0" applyFont="1" applyBorder="1" applyAlignment="1" applyProtection="1">
      <alignment horizontal="center" vertical="center" shrinkToFit="1"/>
      <protection hidden="1"/>
    </xf>
    <xf numFmtId="0" fontId="71" fillId="0" borderId="1" xfId="0" applyFont="1" applyBorder="1" applyAlignment="1" applyProtection="1">
      <alignment horizontal="center" vertical="center" shrinkToFit="1"/>
      <protection hidden="1"/>
    </xf>
    <xf numFmtId="165" fontId="7" fillId="3" borderId="7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94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0" xfId="0" applyNumberFormat="1" applyFont="1" applyFill="1" applyAlignment="1" applyProtection="1">
      <alignment horizontal="center" vertical="center" shrinkToFit="1"/>
      <protection hidden="1"/>
    </xf>
    <xf numFmtId="165" fontId="7" fillId="3" borderId="97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5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98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95" xfId="0" applyFont="1" applyFill="1" applyBorder="1" applyAlignment="1" applyProtection="1">
      <alignment horizontal="center" vertical="center" shrinkToFit="1"/>
      <protection hidden="1"/>
    </xf>
    <xf numFmtId="0" fontId="7" fillId="0" borderId="89" xfId="0" applyFont="1" applyBorder="1" applyAlignment="1" applyProtection="1">
      <alignment horizontal="right" vertical="center" shrinkToFit="1"/>
      <protection hidden="1"/>
    </xf>
    <xf numFmtId="0" fontId="7" fillId="0" borderId="6" xfId="0" applyFont="1" applyBorder="1" applyAlignment="1" applyProtection="1">
      <alignment horizontal="right" vertical="center" shrinkToFit="1"/>
      <protection hidden="1"/>
    </xf>
    <xf numFmtId="0" fontId="69" fillId="3" borderId="6" xfId="0" applyFont="1" applyFill="1" applyBorder="1" applyAlignment="1" applyProtection="1">
      <alignment horizontal="right" vertical="center" shrinkToFit="1"/>
      <protection hidden="1"/>
    </xf>
    <xf numFmtId="0" fontId="69" fillId="3" borderId="95" xfId="0" applyFont="1" applyFill="1" applyBorder="1" applyAlignment="1" applyProtection="1">
      <alignment horizontal="right" vertical="center" shrinkToFit="1"/>
      <protection hidden="1"/>
    </xf>
    <xf numFmtId="0" fontId="71" fillId="3" borderId="6" xfId="0" applyFont="1" applyFill="1" applyBorder="1" applyAlignment="1" applyProtection="1">
      <alignment horizontal="center" vertical="center" shrinkToFit="1"/>
      <protection hidden="1"/>
    </xf>
    <xf numFmtId="164" fontId="71" fillId="3" borderId="6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89" xfId="0" applyFont="1" applyBorder="1" applyAlignment="1" applyProtection="1">
      <alignment horizontal="center" vertical="center" shrinkToFit="1"/>
      <protection hidden="1"/>
    </xf>
    <xf numFmtId="0" fontId="69" fillId="16" borderId="89" xfId="0" applyFont="1" applyFill="1" applyBorder="1" applyAlignment="1" applyProtection="1">
      <alignment horizontal="center" vertical="center" shrinkToFit="1"/>
      <protection hidden="1"/>
    </xf>
    <xf numFmtId="0" fontId="69" fillId="16" borderId="6" xfId="0" applyFont="1" applyFill="1" applyBorder="1" applyAlignment="1" applyProtection="1">
      <alignment horizontal="center" vertical="center" shrinkToFit="1"/>
      <protection hidden="1"/>
    </xf>
    <xf numFmtId="0" fontId="71" fillId="0" borderId="96" xfId="0" applyFont="1" applyBorder="1" applyAlignment="1" applyProtection="1">
      <alignment horizontal="right" vertical="center" shrinkToFit="1"/>
      <protection hidden="1"/>
    </xf>
    <xf numFmtId="0" fontId="71" fillId="0" borderId="7" xfId="0" applyFont="1" applyBorder="1" applyAlignment="1" applyProtection="1">
      <alignment horizontal="right" vertical="center" shrinkToFit="1"/>
      <protection hidden="1"/>
    </xf>
    <xf numFmtId="165" fontId="71" fillId="3" borderId="7" xfId="0" applyNumberFormat="1" applyFont="1" applyFill="1" applyBorder="1" applyAlignment="1" applyProtection="1">
      <alignment horizontal="right" vertical="center" shrinkToFit="1"/>
      <protection hidden="1"/>
    </xf>
    <xf numFmtId="165" fontId="71" fillId="3" borderId="94" xfId="0" applyNumberFormat="1" applyFont="1" applyFill="1" applyBorder="1" applyAlignment="1" applyProtection="1">
      <alignment horizontal="right" vertical="center" shrinkToFit="1"/>
      <protection hidden="1"/>
    </xf>
    <xf numFmtId="0" fontId="79" fillId="0" borderId="140" xfId="0" applyFont="1" applyBorder="1" applyAlignment="1" applyProtection="1">
      <alignment horizontal="center" vertical="center" shrinkToFit="1"/>
      <protection hidden="1"/>
    </xf>
    <xf numFmtId="0" fontId="79" fillId="0" borderId="141" xfId="0" applyFont="1" applyBorder="1" applyAlignment="1" applyProtection="1">
      <alignment horizontal="center" vertical="center" shrinkToFit="1"/>
      <protection hidden="1"/>
    </xf>
    <xf numFmtId="0" fontId="38" fillId="3" borderId="135" xfId="1" applyNumberFormat="1" applyFont="1" applyFill="1" applyBorder="1" applyAlignment="1" applyProtection="1">
      <alignment horizontal="center" vertical="center" shrinkToFit="1"/>
      <protection hidden="1"/>
    </xf>
    <xf numFmtId="0" fontId="80" fillId="3" borderId="63" xfId="1" applyNumberFormat="1" applyFont="1" applyFill="1" applyBorder="1" applyAlignment="1" applyProtection="1">
      <alignment horizontal="center" vertical="center" shrinkToFit="1"/>
      <protection hidden="1"/>
    </xf>
    <xf numFmtId="164" fontId="80" fillId="3" borderId="63" xfId="1" applyNumberFormat="1" applyFont="1" applyFill="1" applyBorder="1" applyAlignment="1" applyProtection="1">
      <alignment horizontal="center" vertical="center" shrinkToFit="1"/>
      <protection hidden="1"/>
    </xf>
    <xf numFmtId="49" fontId="80" fillId="3" borderId="63" xfId="1" applyNumberFormat="1" applyFont="1" applyFill="1" applyBorder="1" applyAlignment="1" applyProtection="1">
      <alignment horizontal="center" vertical="center" shrinkToFit="1"/>
      <protection hidden="1"/>
    </xf>
    <xf numFmtId="0" fontId="80" fillId="3" borderId="138" xfId="1" applyNumberFormat="1" applyFont="1" applyFill="1" applyBorder="1" applyAlignment="1" applyProtection="1">
      <alignment horizontal="center" vertical="center" shrinkToFit="1"/>
      <protection hidden="1"/>
    </xf>
    <xf numFmtId="0" fontId="79" fillId="3" borderId="63" xfId="0" applyFont="1" applyFill="1" applyBorder="1" applyAlignment="1" applyProtection="1">
      <alignment horizontal="center" vertical="center" shrinkToFit="1"/>
      <protection hidden="1"/>
    </xf>
    <xf numFmtId="0" fontId="79" fillId="3" borderId="137" xfId="0" applyFont="1" applyFill="1" applyBorder="1" applyAlignment="1" applyProtection="1">
      <alignment horizontal="center" vertical="center" shrinkToFit="1"/>
      <protection hidden="1"/>
    </xf>
    <xf numFmtId="0" fontId="79" fillId="3" borderId="138" xfId="0" applyFont="1" applyFill="1" applyBorder="1" applyAlignment="1" applyProtection="1">
      <alignment horizontal="center" vertical="center" shrinkToFit="1"/>
      <protection hidden="1"/>
    </xf>
    <xf numFmtId="0" fontId="79" fillId="3" borderId="139" xfId="0" applyFont="1" applyFill="1" applyBorder="1" applyAlignment="1" applyProtection="1">
      <alignment horizontal="center" vertical="center" shrinkToFit="1"/>
      <protection hidden="1"/>
    </xf>
    <xf numFmtId="0" fontId="81" fillId="3" borderId="135" xfId="0" applyFont="1" applyFill="1" applyBorder="1" applyAlignment="1" applyProtection="1">
      <alignment horizontal="center" vertical="center" shrinkToFit="1"/>
      <protection hidden="1"/>
    </xf>
    <xf numFmtId="0" fontId="81" fillId="3" borderId="136" xfId="0" applyFont="1" applyFill="1" applyBorder="1" applyAlignment="1" applyProtection="1">
      <alignment horizontal="center" vertical="center" shrinkToFit="1"/>
      <protection hidden="1"/>
    </xf>
    <xf numFmtId="0" fontId="14" fillId="0" borderId="9" xfId="0" applyFont="1" applyBorder="1" applyAlignment="1" applyProtection="1">
      <alignment horizontal="center" vertical="center" textRotation="90"/>
      <protection hidden="1"/>
    </xf>
    <xf numFmtId="0" fontId="14" fillId="0" borderId="38" xfId="0" applyFont="1" applyBorder="1" applyAlignment="1" applyProtection="1">
      <alignment horizontal="center" vertical="center" textRotation="90"/>
      <protection hidden="1"/>
    </xf>
    <xf numFmtId="0" fontId="65" fillId="20" borderId="9" xfId="0" applyFont="1" applyFill="1" applyBorder="1" applyAlignment="1">
      <alignment horizontal="center" vertical="center"/>
    </xf>
    <xf numFmtId="0" fontId="65" fillId="20" borderId="38" xfId="0" applyFont="1" applyFill="1" applyBorder="1" applyAlignment="1">
      <alignment horizontal="center" vertical="center"/>
    </xf>
    <xf numFmtId="0" fontId="3" fillId="7" borderId="131" xfId="0" applyFont="1" applyFill="1" applyBorder="1" applyAlignment="1">
      <alignment horizontal="center" vertical="center" textRotation="90" wrapText="1"/>
    </xf>
    <xf numFmtId="0" fontId="3" fillId="7" borderId="132" xfId="0" applyFont="1" applyFill="1" applyBorder="1" applyAlignment="1">
      <alignment horizontal="center" vertical="center" textRotation="90" wrapText="1"/>
    </xf>
    <xf numFmtId="0" fontId="21" fillId="4" borderId="25" xfId="0" applyFont="1" applyFill="1" applyBorder="1" applyAlignment="1" applyProtection="1">
      <alignment horizontal="center" vertical="center"/>
      <protection hidden="1"/>
    </xf>
    <xf numFmtId="0" fontId="21" fillId="4" borderId="28" xfId="0" applyFont="1" applyFill="1" applyBorder="1" applyAlignment="1" applyProtection="1">
      <alignment horizontal="center" vertical="center"/>
      <protection hidden="1"/>
    </xf>
    <xf numFmtId="0" fontId="45" fillId="20" borderId="111" xfId="0" applyFont="1" applyFill="1" applyBorder="1" applyAlignment="1">
      <alignment horizontal="center" vertical="center" textRotation="90" wrapText="1"/>
    </xf>
    <xf numFmtId="0" fontId="45" fillId="20" borderId="107" xfId="0" applyFont="1" applyFill="1" applyBorder="1" applyAlignment="1">
      <alignment horizontal="center" vertical="center" textRotation="90" wrapText="1"/>
    </xf>
    <xf numFmtId="0" fontId="3" fillId="7" borderId="122" xfId="0" applyFont="1" applyFill="1" applyBorder="1" applyAlignment="1">
      <alignment horizontal="center" vertical="center" textRotation="90" wrapText="1"/>
    </xf>
    <xf numFmtId="0" fontId="3" fillId="7" borderId="121" xfId="0" applyFont="1" applyFill="1" applyBorder="1" applyAlignment="1">
      <alignment horizontal="center" vertical="center" textRotation="90" wrapText="1"/>
    </xf>
    <xf numFmtId="0" fontId="22" fillId="20" borderId="9" xfId="0" applyFont="1" applyFill="1" applyBorder="1" applyAlignment="1">
      <alignment horizontal="center" vertical="center" wrapText="1"/>
    </xf>
    <xf numFmtId="0" fontId="22" fillId="20" borderId="38" xfId="0" applyFont="1" applyFill="1" applyBorder="1" applyAlignment="1">
      <alignment horizontal="center" vertical="center" wrapText="1"/>
    </xf>
    <xf numFmtId="0" fontId="22" fillId="20" borderId="110" xfId="0" applyFont="1" applyFill="1" applyBorder="1" applyAlignment="1">
      <alignment horizontal="center" vertical="center" wrapText="1"/>
    </xf>
    <xf numFmtId="0" fontId="22" fillId="20" borderId="106" xfId="0" applyFont="1" applyFill="1" applyBorder="1" applyAlignment="1">
      <alignment horizontal="center" vertical="center" wrapText="1"/>
    </xf>
    <xf numFmtId="0" fontId="3" fillId="7" borderId="134" xfId="0" applyFont="1" applyFill="1" applyBorder="1" applyAlignment="1">
      <alignment horizontal="center" vertical="center" textRotation="90" wrapText="1"/>
    </xf>
    <xf numFmtId="0" fontId="45" fillId="20" borderId="9" xfId="0" applyFont="1" applyFill="1" applyBorder="1" applyAlignment="1">
      <alignment horizontal="center" vertical="center" textRotation="90" wrapText="1"/>
    </xf>
    <xf numFmtId="0" fontId="45" fillId="20" borderId="38" xfId="0" applyFont="1" applyFill="1" applyBorder="1" applyAlignment="1">
      <alignment horizontal="center" vertical="center" textRotation="90" wrapText="1"/>
    </xf>
    <xf numFmtId="0" fontId="3" fillId="7" borderId="131" xfId="0" applyFont="1" applyFill="1" applyBorder="1" applyAlignment="1">
      <alignment horizontal="center" vertical="center"/>
    </xf>
    <xf numFmtId="0" fontId="3" fillId="7" borderId="132" xfId="0" applyFont="1" applyFill="1" applyBorder="1" applyAlignment="1">
      <alignment horizontal="center" vertical="center"/>
    </xf>
    <xf numFmtId="0" fontId="45" fillId="20" borderId="10" xfId="0" applyFont="1" applyFill="1" applyBorder="1" applyAlignment="1">
      <alignment horizontal="center" vertical="center"/>
    </xf>
    <xf numFmtId="0" fontId="3" fillId="7" borderId="121" xfId="0" applyFont="1" applyFill="1" applyBorder="1" applyAlignment="1">
      <alignment horizontal="center" vertical="center"/>
    </xf>
    <xf numFmtId="0" fontId="65" fillId="20" borderId="111" xfId="0" applyFont="1" applyFill="1" applyBorder="1" applyAlignment="1">
      <alignment horizontal="center" vertical="center"/>
    </xf>
    <xf numFmtId="0" fontId="65" fillId="20" borderId="107" xfId="0" applyFont="1" applyFill="1" applyBorder="1" applyAlignment="1">
      <alignment horizontal="center" vertical="center"/>
    </xf>
    <xf numFmtId="0" fontId="22" fillId="20" borderId="111" xfId="0" applyFont="1" applyFill="1" applyBorder="1" applyAlignment="1" applyProtection="1">
      <alignment horizontal="center" vertical="center" wrapText="1"/>
      <protection hidden="1"/>
    </xf>
    <xf numFmtId="0" fontId="22" fillId="20" borderId="107" xfId="0" applyFont="1" applyFill="1" applyBorder="1" applyAlignment="1" applyProtection="1">
      <alignment horizontal="center" vertical="center" wrapText="1"/>
      <protection hidden="1"/>
    </xf>
    <xf numFmtId="0" fontId="65" fillId="20" borderId="110" xfId="0" applyFont="1" applyFill="1" applyBorder="1" applyAlignment="1">
      <alignment horizontal="center" vertical="center"/>
    </xf>
    <xf numFmtId="0" fontId="65" fillId="20" borderId="106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133" xfId="0" applyFont="1" applyFill="1" applyBorder="1" applyAlignment="1">
      <alignment horizontal="center" vertical="center"/>
    </xf>
    <xf numFmtId="0" fontId="22" fillId="20" borderId="108" xfId="0" applyFont="1" applyFill="1" applyBorder="1" applyAlignment="1" applyProtection="1">
      <alignment horizontal="center" vertical="center" wrapText="1"/>
      <protection hidden="1"/>
    </xf>
    <xf numFmtId="0" fontId="22" fillId="20" borderId="111" xfId="0" applyFont="1" applyFill="1" applyBorder="1" applyAlignment="1">
      <alignment horizontal="center" vertical="center" wrapText="1"/>
    </xf>
    <xf numFmtId="0" fontId="22" fillId="20" borderId="107" xfId="0" applyFont="1" applyFill="1" applyBorder="1" applyAlignment="1">
      <alignment horizontal="center" vertical="center" wrapText="1"/>
    </xf>
    <xf numFmtId="0" fontId="45" fillId="20" borderId="10" xfId="0" applyFont="1" applyFill="1" applyBorder="1" applyAlignment="1">
      <alignment horizontal="center" vertical="center" wrapText="1"/>
    </xf>
    <xf numFmtId="0" fontId="45" fillId="20" borderId="110" xfId="0" applyFont="1" applyFill="1" applyBorder="1" applyAlignment="1">
      <alignment horizontal="center" vertical="center" textRotation="90"/>
    </xf>
    <xf numFmtId="0" fontId="45" fillId="20" borderId="106" xfId="0" applyFont="1" applyFill="1" applyBorder="1" applyAlignment="1">
      <alignment horizontal="center" vertical="center" textRotation="90"/>
    </xf>
    <xf numFmtId="0" fontId="22" fillId="20" borderId="10" xfId="0" applyFont="1" applyFill="1" applyBorder="1" applyAlignment="1">
      <alignment horizontal="center" vertical="center"/>
    </xf>
    <xf numFmtId="0" fontId="3" fillId="7" borderId="133" xfId="0" applyFont="1" applyFill="1" applyBorder="1" applyAlignment="1">
      <alignment horizontal="center" vertical="center" textRotation="90" wrapText="1"/>
    </xf>
    <xf numFmtId="0" fontId="3" fillId="7" borderId="11" xfId="0" applyFont="1" applyFill="1" applyBorder="1" applyAlignment="1">
      <alignment horizontal="center" vertical="center" textRotation="90" wrapText="1"/>
    </xf>
    <xf numFmtId="0" fontId="3" fillId="7" borderId="34" xfId="0" applyFont="1" applyFill="1" applyBorder="1" applyAlignment="1">
      <alignment horizontal="center" vertical="center" textRotation="90" wrapText="1"/>
    </xf>
    <xf numFmtId="0" fontId="3" fillId="7" borderId="134" xfId="0" applyFont="1" applyFill="1" applyBorder="1" applyAlignment="1">
      <alignment horizontal="center" vertical="center"/>
    </xf>
    <xf numFmtId="0" fontId="3" fillId="7" borderId="89" xfId="0" applyFont="1" applyFill="1" applyBorder="1" applyAlignment="1">
      <alignment horizontal="center" vertical="center"/>
    </xf>
    <xf numFmtId="0" fontId="3" fillId="7" borderId="12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17" borderId="89" xfId="0" applyFont="1" applyFill="1" applyBorder="1" applyAlignment="1">
      <alignment horizontal="center" vertical="center"/>
    </xf>
    <xf numFmtId="0" fontId="3" fillId="17" borderId="123" xfId="0" applyFont="1" applyFill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104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5" fillId="0" borderId="10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9" xfId="0" applyFont="1" applyBorder="1" applyAlignment="1">
      <alignment horizontal="center" vertical="center"/>
    </xf>
    <xf numFmtId="0" fontId="15" fillId="0" borderId="105" xfId="0" applyFont="1" applyBorder="1" applyAlignment="1" applyProtection="1">
      <alignment horizontal="center" vertical="center"/>
      <protection hidden="1"/>
    </xf>
    <xf numFmtId="0" fontId="15" fillId="0" borderId="109" xfId="0" applyFont="1" applyBorder="1" applyAlignment="1" applyProtection="1">
      <alignment horizontal="center" vertical="center"/>
      <protection hidden="1"/>
    </xf>
    <xf numFmtId="0" fontId="15" fillId="0" borderId="106" xfId="0" applyFont="1" applyBorder="1" applyAlignment="1" applyProtection="1">
      <alignment horizontal="center" vertical="center"/>
      <protection hidden="1"/>
    </xf>
    <xf numFmtId="0" fontId="15" fillId="0" borderId="38" xfId="0" applyFont="1" applyBorder="1" applyAlignment="1" applyProtection="1">
      <alignment horizontal="center" vertical="center"/>
      <protection hidden="1"/>
    </xf>
    <xf numFmtId="0" fontId="15" fillId="0" borderId="108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10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21" fillId="4" borderId="26" xfId="0" applyFont="1" applyFill="1" applyBorder="1" applyAlignment="1" applyProtection="1">
      <alignment horizontal="center" vertical="center"/>
      <protection hidden="1"/>
    </xf>
    <xf numFmtId="0" fontId="21" fillId="4" borderId="29" xfId="0" applyFont="1" applyFill="1" applyBorder="1" applyAlignment="1" applyProtection="1">
      <alignment horizontal="center" vertical="center"/>
      <protection hidden="1"/>
    </xf>
    <xf numFmtId="0" fontId="15" fillId="13" borderId="16" xfId="0" applyFont="1" applyFill="1" applyBorder="1" applyAlignment="1" applyProtection="1">
      <alignment horizontal="center" vertical="center"/>
      <protection hidden="1"/>
    </xf>
    <xf numFmtId="0" fontId="15" fillId="13" borderId="20" xfId="0" applyFont="1" applyFill="1" applyBorder="1" applyAlignment="1" applyProtection="1">
      <alignment horizontal="center" vertical="center"/>
      <protection hidden="1"/>
    </xf>
    <xf numFmtId="0" fontId="19" fillId="12" borderId="0" xfId="0" applyFont="1" applyFill="1" applyAlignment="1" applyProtection="1">
      <alignment horizontal="center" vertical="center"/>
      <protection hidden="1"/>
    </xf>
    <xf numFmtId="0" fontId="19" fillId="12" borderId="14" xfId="0" applyFont="1" applyFill="1" applyBorder="1" applyAlignment="1" applyProtection="1">
      <alignment horizontal="center" vertical="center"/>
      <protection hidden="1"/>
    </xf>
    <xf numFmtId="0" fontId="21" fillId="4" borderId="31" xfId="0" applyFont="1" applyFill="1" applyBorder="1" applyAlignment="1" applyProtection="1">
      <alignment horizontal="center" vertical="center"/>
      <protection hidden="1"/>
    </xf>
    <xf numFmtId="0" fontId="21" fillId="4" borderId="32" xfId="0" applyFont="1" applyFill="1" applyBorder="1" applyAlignment="1" applyProtection="1">
      <alignment horizontal="center" vertical="center"/>
      <protection hidden="1"/>
    </xf>
    <xf numFmtId="0" fontId="21" fillId="4" borderId="33" xfId="0" applyFont="1" applyFill="1" applyBorder="1" applyAlignment="1" applyProtection="1">
      <alignment horizontal="center" vertical="center"/>
      <protection hidden="1"/>
    </xf>
    <xf numFmtId="0" fontId="21" fillId="4" borderId="27" xfId="0" applyFont="1" applyFill="1" applyBorder="1" applyAlignment="1" applyProtection="1">
      <alignment horizontal="center" vertical="center"/>
      <protection hidden="1"/>
    </xf>
    <xf numFmtId="0" fontId="21" fillId="4" borderId="30" xfId="0" applyFont="1" applyFill="1" applyBorder="1" applyAlignment="1" applyProtection="1">
      <alignment horizontal="center" vertical="center"/>
      <protection hidden="1"/>
    </xf>
    <xf numFmtId="0" fontId="15" fillId="13" borderId="21" xfId="0" applyFont="1" applyFill="1" applyBorder="1" applyAlignment="1" applyProtection="1">
      <alignment horizontal="center" vertical="center"/>
      <protection hidden="1"/>
    </xf>
    <xf numFmtId="0" fontId="15" fillId="13" borderId="22" xfId="0" applyFont="1" applyFill="1" applyBorder="1" applyAlignment="1" applyProtection="1">
      <alignment horizontal="center" vertical="center"/>
      <protection hidden="1"/>
    </xf>
    <xf numFmtId="0" fontId="76" fillId="9" borderId="77" xfId="0" applyFont="1" applyFill="1" applyBorder="1" applyAlignment="1" applyProtection="1">
      <alignment horizontal="center" vertical="center"/>
      <protection hidden="1"/>
    </xf>
    <xf numFmtId="0" fontId="76" fillId="9" borderId="6" xfId="0" applyFont="1" applyFill="1" applyBorder="1" applyAlignment="1" applyProtection="1">
      <alignment horizontal="center" vertical="center"/>
      <protection hidden="1"/>
    </xf>
    <xf numFmtId="0" fontId="76" fillId="9" borderId="123" xfId="0" applyFont="1" applyFill="1" applyBorder="1" applyAlignment="1" applyProtection="1">
      <alignment horizontal="center" vertical="center"/>
      <protection hidden="1"/>
    </xf>
    <xf numFmtId="0" fontId="76" fillId="9" borderId="124" xfId="0" applyFont="1" applyFill="1" applyBorder="1" applyAlignment="1" applyProtection="1">
      <alignment horizontal="center" vertical="center"/>
      <protection hidden="1"/>
    </xf>
    <xf numFmtId="0" fontId="76" fillId="9" borderId="125" xfId="0" applyFont="1" applyFill="1" applyBorder="1" applyAlignment="1" applyProtection="1">
      <alignment horizontal="center" vertical="center"/>
      <protection hidden="1"/>
    </xf>
    <xf numFmtId="0" fontId="76" fillId="9" borderId="126" xfId="0" applyFont="1" applyFill="1" applyBorder="1" applyAlignment="1" applyProtection="1">
      <alignment horizontal="center" vertical="center"/>
      <protection hidden="1"/>
    </xf>
    <xf numFmtId="0" fontId="76" fillId="9" borderId="78" xfId="0" applyFont="1" applyFill="1" applyBorder="1" applyAlignment="1" applyProtection="1">
      <alignment horizontal="center" vertical="center"/>
      <protection hidden="1"/>
    </xf>
    <xf numFmtId="0" fontId="76" fillId="9" borderId="127" xfId="0" applyFont="1" applyFill="1" applyBorder="1" applyAlignment="1" applyProtection="1">
      <alignment horizontal="center" vertical="center"/>
      <protection hidden="1"/>
    </xf>
    <xf numFmtId="0" fontId="76" fillId="9" borderId="128" xfId="0" applyFont="1" applyFill="1" applyBorder="1" applyAlignment="1" applyProtection="1">
      <alignment horizontal="center" vertical="center"/>
      <protection hidden="1"/>
    </xf>
    <xf numFmtId="0" fontId="76" fillId="9" borderId="129" xfId="0" applyFont="1" applyFill="1" applyBorder="1" applyAlignment="1" applyProtection="1">
      <alignment horizontal="center" vertical="center"/>
      <protection hidden="1"/>
    </xf>
    <xf numFmtId="0" fontId="76" fillId="9" borderId="130" xfId="0" applyFont="1" applyFill="1" applyBorder="1" applyAlignment="1" applyProtection="1">
      <alignment horizontal="center" vertical="center"/>
      <protection hidden="1"/>
    </xf>
  </cellXfs>
  <cellStyles count="7"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ارتباط تشعبي" xfId="1" builtinId="8"/>
    <cellStyle name="عادي" xfId="0" builtinId="0"/>
    <cellStyle name="عادي 2" xfId="5" xr:uid="{00000000-0005-0000-0000-000005000000}"/>
    <cellStyle name="عادي 2 2" xfId="6" xr:uid="{00000000-0005-0000-0000-000006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/>
        <u val="double"/>
      </font>
      <fill>
        <patternFill>
          <bgColor rgb="FF00206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8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60960</xdr:rowOff>
    </xdr:from>
    <xdr:to>
      <xdr:col>1</xdr:col>
      <xdr:colOff>1264920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8BB206E7-BF58-478C-B8B6-3EC9FD23543F}"/>
            </a:ext>
          </a:extLst>
        </xdr:cNvPr>
        <xdr:cNvSpPr/>
      </xdr:nvSpPr>
      <xdr:spPr>
        <a:xfrm>
          <a:off x="1012115070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6</xdr:col>
      <xdr:colOff>1043940</xdr:colOff>
      <xdr:row>7</xdr:row>
      <xdr:rowOff>106680</xdr:rowOff>
    </xdr:from>
    <xdr:to>
      <xdr:col>8</xdr:col>
      <xdr:colOff>76200</xdr:colOff>
      <xdr:row>7</xdr:row>
      <xdr:rowOff>365760</xdr:rowOff>
    </xdr:to>
    <xdr:sp macro="" textlink="">
      <xdr:nvSpPr>
        <xdr:cNvPr id="3" name="سهم: لليسار 2">
          <a:extLst>
            <a:ext uri="{FF2B5EF4-FFF2-40B4-BE49-F238E27FC236}">
              <a16:creationId xmlns:a16="http://schemas.microsoft.com/office/drawing/2014/main" id="{586E0036-FB7B-4D61-8220-7A67C0839176}"/>
            </a:ext>
          </a:extLst>
        </xdr:cNvPr>
        <xdr:cNvSpPr/>
      </xdr:nvSpPr>
      <xdr:spPr>
        <a:xfrm rot="10800000">
          <a:off x="11235255660" y="2560320"/>
          <a:ext cx="73914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175260</xdr:colOff>
      <xdr:row>10</xdr:row>
      <xdr:rowOff>175260</xdr:rowOff>
    </xdr:from>
    <xdr:to>
      <xdr:col>9</xdr:col>
      <xdr:colOff>342900</xdr:colOff>
      <xdr:row>11</xdr:row>
      <xdr:rowOff>7620</xdr:rowOff>
    </xdr:to>
    <xdr:sp macro="" textlink="">
      <xdr:nvSpPr>
        <xdr:cNvPr id="4" name="سهم: لليسار 3">
          <a:extLst>
            <a:ext uri="{FF2B5EF4-FFF2-40B4-BE49-F238E27FC236}">
              <a16:creationId xmlns:a16="http://schemas.microsoft.com/office/drawing/2014/main" id="{F5587180-01B7-CF95-BE73-055B94301554}"/>
            </a:ext>
          </a:extLst>
        </xdr:cNvPr>
        <xdr:cNvSpPr/>
      </xdr:nvSpPr>
      <xdr:spPr>
        <a:xfrm rot="10800000">
          <a:off x="11234745120" y="3771900"/>
          <a:ext cx="73914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47</xdr:row>
      <xdr:rowOff>211454</xdr:rowOff>
    </xdr:from>
    <xdr:to>
      <xdr:col>16</xdr:col>
      <xdr:colOff>38100</xdr:colOff>
      <xdr:row>49</xdr:row>
      <xdr:rowOff>66674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C37488C-6F18-4ADC-AF49-2D9C2E9CD5FF}"/>
            </a:ext>
          </a:extLst>
        </xdr:cNvPr>
        <xdr:cNvSpPr txBox="1"/>
      </xdr:nvSpPr>
      <xdr:spPr>
        <a:xfrm>
          <a:off x="9972118740" y="10102214"/>
          <a:ext cx="61131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Y" sz="1600" b="0">
              <a:latin typeface="Sakkal Majalla" pitchFamily="2" charset="-78"/>
              <a:cs typeface="Sakkal Majalla" pitchFamily="2" charset="-78"/>
            </a:rPr>
            <a:t>عنوان </a:t>
          </a:r>
          <a:r>
            <a:rPr lang="ar-SA" sz="1600" b="0">
              <a:latin typeface="Sakkal Majalla" pitchFamily="2" charset="-78"/>
              <a:cs typeface="Sakkal Majalla" pitchFamily="2" charset="-78"/>
            </a:rPr>
            <a:t>مركز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 التعليم المفتوح : دمشق - المزة - جانب المدينة الجامعية  | ص.ب /</a:t>
          </a:r>
          <a:r>
            <a:rPr lang="en-US" sz="1600" b="0" baseline="0">
              <a:latin typeface="Sakkal Majalla" pitchFamily="2" charset="-78"/>
              <a:cs typeface="Sakkal Majalla" pitchFamily="2" charset="-78"/>
            </a:rPr>
            <a:t>35063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/</a:t>
          </a:r>
          <a:endParaRPr lang="ar-SY" sz="1600" b="0">
            <a:latin typeface="Sakkal Majalla" pitchFamily="2" charset="-78"/>
            <a:cs typeface="Sakkal Majalla" pitchFamily="2" charset="-78"/>
          </a:endParaRPr>
        </a:p>
      </xdr:txBody>
    </xdr:sp>
    <xdr:clientData/>
  </xdr:twoCellAnchor>
  <xdr:twoCellAnchor>
    <xdr:from>
      <xdr:col>1</xdr:col>
      <xdr:colOff>19050</xdr:colOff>
      <xdr:row>48</xdr:row>
      <xdr:rowOff>180976</xdr:rowOff>
    </xdr:from>
    <xdr:to>
      <xdr:col>15</xdr:col>
      <xdr:colOff>300990</xdr:colOff>
      <xdr:row>51</xdr:row>
      <xdr:rowOff>1906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71CDA3A-6E09-401E-8568-1A006B43F4E8}"/>
            </a:ext>
          </a:extLst>
        </xdr:cNvPr>
        <xdr:cNvSpPr txBox="1"/>
      </xdr:nvSpPr>
      <xdr:spPr>
        <a:xfrm>
          <a:off x="9972160650" y="10285096"/>
          <a:ext cx="6118860" cy="544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www.damascusuniversity.edu.sy/ol     |          damascusuniversity.ol</a:t>
          </a:r>
          <a:r>
            <a:rPr lang="en-US" sz="1600" b="0" u="none" baseline="0">
              <a:latin typeface="Sakkal Majalla" panose="02000000000000000000" pitchFamily="2" charset="-78"/>
              <a:cs typeface="Sakkal Majalla" panose="02000000000000000000" pitchFamily="2" charset="-78"/>
            </a:rPr>
            <a:t>     </a:t>
          </a:r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|          </a:t>
          </a:r>
          <a:r>
            <a:rPr lang="en-US" sz="1600" b="0" u="none">
              <a:solidFill>
                <a:schemeClr val="dk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damascusuniversity_ol   </a:t>
          </a:r>
        </a:p>
      </xdr:txBody>
    </xdr:sp>
    <xdr:clientData/>
  </xdr:twoCellAnchor>
  <xdr:twoCellAnchor editAs="oneCell">
    <xdr:from>
      <xdr:col>4</xdr:col>
      <xdr:colOff>376767</xdr:colOff>
      <xdr:row>48</xdr:row>
      <xdr:rowOff>230717</xdr:rowOff>
    </xdr:from>
    <xdr:to>
      <xdr:col>5</xdr:col>
      <xdr:colOff>218652</xdr:colOff>
      <xdr:row>50</xdr:row>
      <xdr:rowOff>71205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8204598-18B8-4051-A55A-C27B5DF6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812681" y="10424584"/>
          <a:ext cx="273685" cy="272288"/>
        </a:xfrm>
        <a:prstGeom prst="rect">
          <a:avLst/>
        </a:prstGeom>
      </xdr:spPr>
    </xdr:pic>
    <xdr:clientData/>
  </xdr:twoCellAnchor>
  <xdr:twoCellAnchor editAs="oneCell">
    <xdr:from>
      <xdr:col>9</xdr:col>
      <xdr:colOff>120933</xdr:colOff>
      <xdr:row>48</xdr:row>
      <xdr:rowOff>244193</xdr:rowOff>
    </xdr:from>
    <xdr:to>
      <xdr:col>9</xdr:col>
      <xdr:colOff>344592</xdr:colOff>
      <xdr:row>50</xdr:row>
      <xdr:rowOff>31466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B68B9F7-3DCF-4ECF-9BF9-74455701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5959541" y="10438060"/>
          <a:ext cx="223659" cy="219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../../../&#1603;&#1604;&#1610;&#1577;%20&#1575;&#1604;&#1581;&#1602;&#1608;&#1602;/Lenovo/Lenovo/user/&#1571;&#1587;&#1578;&#1582;&#1604;&#1575;&#1589;%20&#1575;&#1604;&#1602;&#1608;&#1575;&#1574;&#1605;/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&#1603;&#1604;&#1610;&#1577;%20&#1575;&#1604;&#1581;&#1602;&#1608;&#1602;/Lenovo/Lenovo/user/TOSHIBA/AppData/Roaming/Microsoft/My%20Documents/waccache/Local%20Settings/My%20Documents/&#1575;&#1604;&#1578;&#1617;&#1606;&#1586;&#1610;&#1604;&#1575;&#1578;/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showRowColHeaders="0" rightToLeft="1" tabSelected="1" workbookViewId="0">
      <selection activeCell="T3" sqref="T3"/>
    </sheetView>
  </sheetViews>
  <sheetFormatPr defaultColWidth="9" defaultRowHeight="16.8" x14ac:dyDescent="0.5"/>
  <cols>
    <col min="1" max="1" width="2.19921875" style="14" customWidth="1"/>
    <col min="2" max="2" width="4.296875" style="14" customWidth="1"/>
    <col min="3" max="6" width="9" style="14"/>
    <col min="7" max="7" width="1.296875" style="14" customWidth="1"/>
    <col min="8" max="8" width="12.796875" style="14" customWidth="1"/>
    <col min="9" max="9" width="16.8984375" style="14" customWidth="1"/>
    <col min="10" max="10" width="5" style="14" customWidth="1"/>
    <col min="11" max="11" width="9" style="14"/>
    <col min="12" max="12" width="2.796875" style="14" customWidth="1"/>
    <col min="13" max="14" width="9" style="14"/>
    <col min="15" max="15" width="3.296875" style="14" customWidth="1"/>
    <col min="16" max="17" width="9" style="14"/>
    <col min="18" max="18" width="4.796875" style="14" customWidth="1"/>
    <col min="19" max="19" width="2" style="14" customWidth="1"/>
    <col min="20" max="20" width="8.8984375" style="14" customWidth="1"/>
    <col min="21" max="21" width="15.296875" style="14" customWidth="1"/>
    <col min="22" max="16384" width="9" style="14"/>
  </cols>
  <sheetData>
    <row r="1" spans="1:22" ht="27" thickBot="1" x14ac:dyDescent="0.75">
      <c r="B1" s="232" t="s">
        <v>0</v>
      </c>
      <c r="C1" s="232"/>
      <c r="D1" s="232"/>
      <c r="E1" s="232"/>
      <c r="F1" s="232"/>
      <c r="G1" s="232"/>
      <c r="H1" s="232"/>
      <c r="I1" s="232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</row>
    <row r="2" spans="1:22" ht="19.5" customHeight="1" thickBot="1" x14ac:dyDescent="0.7">
      <c r="B2" s="241" t="s">
        <v>1</v>
      </c>
      <c r="C2" s="241"/>
      <c r="D2" s="241"/>
      <c r="E2" s="241"/>
      <c r="F2" s="241"/>
      <c r="G2" s="241"/>
      <c r="H2" s="241"/>
      <c r="I2" s="241"/>
      <c r="J2" s="15"/>
      <c r="K2" s="220"/>
      <c r="L2" s="221"/>
      <c r="M2" s="221"/>
      <c r="N2" s="221"/>
      <c r="O2" s="221"/>
      <c r="P2" s="221"/>
      <c r="Q2" s="221"/>
      <c r="R2" s="221"/>
      <c r="S2" s="221"/>
      <c r="T2" s="224"/>
      <c r="U2" s="225"/>
    </row>
    <row r="3" spans="1:22" ht="22.5" customHeight="1" thickBot="1" x14ac:dyDescent="0.7">
      <c r="A3" s="16">
        <v>1</v>
      </c>
      <c r="B3" s="242" t="s">
        <v>2</v>
      </c>
      <c r="C3" s="243"/>
      <c r="D3" s="243"/>
      <c r="E3" s="243"/>
      <c r="F3" s="243"/>
      <c r="G3" s="243"/>
      <c r="H3" s="243"/>
      <c r="I3" s="244"/>
      <c r="K3" s="222"/>
      <c r="L3" s="223"/>
      <c r="M3" s="223"/>
      <c r="N3" s="223"/>
      <c r="O3" s="223"/>
      <c r="P3" s="223"/>
      <c r="Q3" s="223"/>
      <c r="R3" s="223"/>
      <c r="S3" s="223"/>
      <c r="T3" s="226"/>
      <c r="U3" s="227"/>
    </row>
    <row r="4" spans="1:22" ht="22.5" customHeight="1" thickBot="1" x14ac:dyDescent="0.7">
      <c r="A4" s="16">
        <v>2</v>
      </c>
      <c r="B4" s="238" t="s">
        <v>3</v>
      </c>
      <c r="C4" s="239"/>
      <c r="D4" s="239"/>
      <c r="E4" s="239"/>
      <c r="F4" s="239"/>
      <c r="G4" s="239"/>
      <c r="H4" s="239"/>
      <c r="I4" s="240"/>
      <c r="K4" s="211"/>
      <c r="L4" s="212"/>
      <c r="M4" s="212"/>
      <c r="N4" s="212"/>
      <c r="O4" s="212"/>
      <c r="P4" s="212"/>
      <c r="Q4" s="212"/>
      <c r="R4" s="212"/>
      <c r="S4" s="213"/>
      <c r="T4" s="216"/>
      <c r="U4" s="217"/>
    </row>
    <row r="5" spans="1:22" ht="22.5" customHeight="1" thickBot="1" x14ac:dyDescent="0.7">
      <c r="A5" s="16"/>
      <c r="B5" s="233" t="s">
        <v>4</v>
      </c>
      <c r="C5" s="234"/>
      <c r="D5" s="234"/>
      <c r="E5" s="234"/>
      <c r="F5" s="234"/>
      <c r="G5" s="234"/>
      <c r="H5" s="234"/>
      <c r="I5" s="17"/>
      <c r="K5" s="214"/>
      <c r="L5" s="215"/>
      <c r="M5" s="215"/>
      <c r="N5" s="215"/>
      <c r="O5" s="215"/>
      <c r="P5" s="215"/>
      <c r="Q5" s="215"/>
      <c r="R5" s="215"/>
      <c r="S5" s="215"/>
      <c r="T5" s="216"/>
      <c r="U5" s="217"/>
    </row>
    <row r="6" spans="1:22" ht="22.5" customHeight="1" thickBot="1" x14ac:dyDescent="0.7">
      <c r="A6" s="16"/>
      <c r="B6" s="235" t="s">
        <v>5</v>
      </c>
      <c r="C6" s="236"/>
      <c r="D6" s="236"/>
      <c r="E6" s="236"/>
      <c r="F6" s="236"/>
      <c r="G6" s="236"/>
      <c r="H6" s="236"/>
      <c r="I6" s="237"/>
      <c r="K6" s="214"/>
      <c r="L6" s="215"/>
      <c r="M6" s="215"/>
      <c r="N6" s="215"/>
      <c r="O6" s="215"/>
      <c r="P6" s="215"/>
      <c r="Q6" s="215"/>
      <c r="R6" s="215"/>
      <c r="S6" s="215"/>
      <c r="T6" s="218"/>
      <c r="U6" s="219"/>
    </row>
    <row r="7" spans="1:22" ht="22.5" customHeight="1" thickBot="1" x14ac:dyDescent="0.75">
      <c r="A7" s="16">
        <v>3</v>
      </c>
      <c r="B7" s="233" t="s">
        <v>6</v>
      </c>
      <c r="C7" s="234"/>
      <c r="D7" s="234"/>
      <c r="E7" s="234"/>
      <c r="F7" s="234"/>
      <c r="G7" s="234"/>
      <c r="H7" s="251" t="s">
        <v>7</v>
      </c>
      <c r="I7" s="252"/>
      <c r="K7" s="201"/>
      <c r="L7" s="202"/>
      <c r="M7" s="202"/>
      <c r="N7" s="202"/>
      <c r="O7" s="202"/>
      <c r="P7" s="202"/>
      <c r="Q7" s="202"/>
      <c r="R7" s="202"/>
      <c r="S7" s="203"/>
      <c r="T7" s="204"/>
      <c r="U7" s="205"/>
      <c r="V7" s="18"/>
    </row>
    <row r="8" spans="1:22" ht="22.5" customHeight="1" x14ac:dyDescent="0.65">
      <c r="A8" s="16">
        <v>4</v>
      </c>
      <c r="B8" s="253" t="s">
        <v>4701</v>
      </c>
      <c r="C8" s="253"/>
      <c r="D8" s="253"/>
      <c r="E8" s="253"/>
      <c r="F8" s="253"/>
      <c r="G8" s="253"/>
      <c r="H8" s="253"/>
      <c r="I8" s="253"/>
      <c r="J8" s="18"/>
      <c r="K8" s="206"/>
      <c r="L8" s="207"/>
      <c r="M8" s="207"/>
      <c r="N8" s="207"/>
      <c r="O8" s="207"/>
      <c r="P8" s="207"/>
      <c r="Q8" s="207"/>
      <c r="R8" s="207"/>
      <c r="S8" s="207"/>
      <c r="T8" s="208"/>
      <c r="U8" s="209"/>
    </row>
    <row r="9" spans="1:22" ht="22.5" customHeight="1" x14ac:dyDescent="0.65">
      <c r="A9" s="16"/>
      <c r="B9" s="254"/>
      <c r="C9" s="254"/>
      <c r="D9" s="254"/>
      <c r="E9" s="254"/>
      <c r="F9" s="254"/>
      <c r="G9" s="254"/>
      <c r="H9" s="254"/>
      <c r="I9" s="254"/>
      <c r="J9" s="19"/>
      <c r="K9" s="206"/>
      <c r="L9" s="207"/>
      <c r="M9" s="207"/>
      <c r="N9" s="207"/>
      <c r="O9" s="207"/>
      <c r="P9" s="207"/>
      <c r="Q9" s="207"/>
      <c r="R9" s="207"/>
      <c r="S9" s="207"/>
      <c r="T9" s="210"/>
      <c r="U9" s="209"/>
    </row>
    <row r="10" spans="1:22" ht="22.5" customHeight="1" x14ac:dyDescent="0.65">
      <c r="A10" s="16"/>
      <c r="B10" s="254"/>
      <c r="C10" s="254"/>
      <c r="D10" s="254"/>
      <c r="E10" s="254"/>
      <c r="F10" s="254"/>
      <c r="G10" s="254"/>
      <c r="H10" s="254"/>
      <c r="I10" s="254"/>
      <c r="K10" s="211"/>
      <c r="L10" s="212"/>
      <c r="M10" s="212"/>
      <c r="N10" s="212"/>
      <c r="O10" s="212"/>
      <c r="P10" s="212"/>
      <c r="Q10" s="212"/>
      <c r="R10" s="212"/>
      <c r="S10" s="213"/>
      <c r="T10" s="190"/>
      <c r="U10" s="191"/>
    </row>
    <row r="11" spans="1:22" ht="22.5" customHeight="1" x14ac:dyDescent="0.65">
      <c r="A11" s="16"/>
      <c r="B11" s="254"/>
      <c r="C11" s="254"/>
      <c r="D11" s="254"/>
      <c r="E11" s="254"/>
      <c r="F11" s="254"/>
      <c r="G11" s="254"/>
      <c r="H11" s="254"/>
      <c r="I11" s="254"/>
      <c r="K11" s="201"/>
      <c r="L11" s="202"/>
      <c r="M11" s="202"/>
      <c r="N11" s="202"/>
      <c r="O11" s="202"/>
      <c r="P11" s="202"/>
      <c r="Q11" s="202"/>
      <c r="R11" s="202"/>
      <c r="S11" s="203"/>
      <c r="T11" s="190"/>
      <c r="U11" s="191"/>
    </row>
    <row r="12" spans="1:22" ht="22.5" customHeight="1" thickBot="1" x14ac:dyDescent="0.7">
      <c r="A12" s="16"/>
      <c r="B12" s="255"/>
      <c r="C12" s="255"/>
      <c r="D12" s="255"/>
      <c r="E12" s="255"/>
      <c r="F12" s="255"/>
      <c r="G12" s="255"/>
      <c r="H12" s="255"/>
      <c r="I12" s="255"/>
      <c r="K12" s="192"/>
      <c r="L12" s="193"/>
      <c r="M12" s="193"/>
      <c r="N12" s="193"/>
      <c r="O12" s="193"/>
      <c r="P12" s="193"/>
      <c r="Q12" s="193"/>
      <c r="R12" s="193"/>
      <c r="S12" s="194"/>
      <c r="T12" s="195"/>
      <c r="U12" s="196"/>
    </row>
    <row r="13" spans="1:22" ht="22.5" customHeight="1" thickBot="1" x14ac:dyDescent="0.7">
      <c r="A13" s="16">
        <v>5</v>
      </c>
      <c r="B13" s="245" t="s">
        <v>8</v>
      </c>
      <c r="C13" s="246"/>
      <c r="D13" s="246"/>
      <c r="E13" s="246"/>
      <c r="F13" s="246"/>
      <c r="G13" s="246"/>
      <c r="H13" s="246"/>
      <c r="I13" s="247"/>
      <c r="K13" s="197"/>
      <c r="L13" s="198"/>
      <c r="M13" s="198"/>
      <c r="N13" s="198"/>
      <c r="O13" s="198"/>
      <c r="P13" s="198"/>
      <c r="Q13" s="198"/>
      <c r="R13" s="198"/>
      <c r="S13" s="198"/>
      <c r="T13" s="198"/>
      <c r="U13" s="198"/>
    </row>
    <row r="14" spans="1:22" ht="22.5" customHeight="1" x14ac:dyDescent="0.65">
      <c r="A14" s="16"/>
      <c r="B14" s="248" t="s">
        <v>4702</v>
      </c>
      <c r="C14" s="248"/>
      <c r="D14" s="248"/>
      <c r="E14" s="248"/>
      <c r="F14" s="248"/>
      <c r="G14" s="248"/>
      <c r="H14" s="248"/>
      <c r="I14" s="24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</row>
    <row r="15" spans="1:22" ht="3.75" customHeight="1" x14ac:dyDescent="0.65">
      <c r="A15" s="16"/>
      <c r="B15" s="249"/>
      <c r="C15" s="249"/>
      <c r="D15" s="249"/>
      <c r="E15" s="249"/>
      <c r="F15" s="249"/>
      <c r="G15" s="249"/>
      <c r="H15" s="249"/>
      <c r="I15" s="24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</row>
    <row r="16" spans="1:22" ht="26.25" customHeight="1" x14ac:dyDescent="0.65">
      <c r="A16" s="16">
        <v>6</v>
      </c>
      <c r="B16" s="249"/>
      <c r="C16" s="249"/>
      <c r="D16" s="249"/>
      <c r="E16" s="249"/>
      <c r="F16" s="249"/>
      <c r="G16" s="249"/>
      <c r="H16" s="249"/>
      <c r="I16" s="24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</row>
    <row r="17" spans="2:21" ht="19.5" customHeight="1" x14ac:dyDescent="0.5">
      <c r="B17" s="249"/>
      <c r="C17" s="249"/>
      <c r="D17" s="249"/>
      <c r="E17" s="249"/>
      <c r="F17" s="249"/>
      <c r="G17" s="249"/>
      <c r="H17" s="249"/>
      <c r="I17" s="24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</row>
    <row r="18" spans="2:21" ht="19.5" customHeight="1" x14ac:dyDescent="0.65">
      <c r="B18" s="249"/>
      <c r="C18" s="249"/>
      <c r="D18" s="249"/>
      <c r="E18" s="249"/>
      <c r="F18" s="249"/>
      <c r="G18" s="249"/>
      <c r="H18" s="249"/>
      <c r="I18" s="249"/>
      <c r="K18" s="20"/>
      <c r="M18" s="199"/>
      <c r="N18" s="199"/>
      <c r="O18" s="199"/>
      <c r="P18" s="21"/>
      <c r="Q18" s="200"/>
      <c r="R18" s="200"/>
      <c r="S18" s="20"/>
      <c r="T18" s="20"/>
      <c r="U18" s="20"/>
    </row>
    <row r="19" spans="2:21" ht="21.75" customHeight="1" thickBot="1" x14ac:dyDescent="0.55000000000000004">
      <c r="B19" s="250"/>
      <c r="C19" s="250"/>
      <c r="D19" s="250"/>
      <c r="E19" s="250"/>
      <c r="F19" s="250"/>
      <c r="G19" s="250"/>
      <c r="H19" s="250"/>
      <c r="I19" s="250"/>
    </row>
    <row r="20" spans="2:21" ht="3.75" customHeight="1" x14ac:dyDescent="0.5"/>
    <row r="21" spans="2:21" ht="35.25" customHeight="1" x14ac:dyDescent="0.7"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</row>
    <row r="22" spans="2:21" ht="14.25" customHeight="1" x14ac:dyDescent="0.7"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</row>
    <row r="23" spans="2:21" ht="15" customHeight="1" x14ac:dyDescent="0.7"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</row>
  </sheetData>
  <mergeCells count="11">
    <mergeCell ref="B13:I13"/>
    <mergeCell ref="B14:I19"/>
    <mergeCell ref="B7:G7"/>
    <mergeCell ref="H7:I7"/>
    <mergeCell ref="B8:I12"/>
    <mergeCell ref="B1:I1"/>
    <mergeCell ref="B5:H5"/>
    <mergeCell ref="B6:I6"/>
    <mergeCell ref="B4:I4"/>
    <mergeCell ref="B2:I2"/>
    <mergeCell ref="B3:I3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6"/>
  <dimension ref="A1:R91"/>
  <sheetViews>
    <sheetView showGridLines="0" rightToLeft="1" workbookViewId="0">
      <selection activeCell="C1" sqref="C1"/>
    </sheetView>
  </sheetViews>
  <sheetFormatPr defaultColWidth="9" defaultRowHeight="13.8" x14ac:dyDescent="0.25"/>
  <cols>
    <col min="1" max="7" width="18.59765625" customWidth="1"/>
    <col min="8" max="8" width="4.296875" customWidth="1"/>
    <col min="9" max="9" width="3.19921875" customWidth="1"/>
    <col min="10" max="10" width="8.19921875" customWidth="1"/>
    <col min="11" max="11" width="6.19921875" customWidth="1"/>
    <col min="12" max="12" width="13.796875" customWidth="1"/>
    <col min="13" max="14" width="11" customWidth="1"/>
    <col min="15" max="15" width="15.296875" customWidth="1"/>
    <col min="16" max="16" width="37.09765625" customWidth="1"/>
    <col min="17" max="17" width="20" style="3" customWidth="1"/>
    <col min="18" max="18" width="18.296875" style="3" customWidth="1"/>
    <col min="19" max="19" width="16.19921875" customWidth="1"/>
  </cols>
  <sheetData>
    <row r="1" spans="1:16" ht="25.95" customHeight="1" x14ac:dyDescent="0.25">
      <c r="A1" s="256" t="s">
        <v>9</v>
      </c>
      <c r="B1" s="256"/>
      <c r="C1" s="100"/>
      <c r="D1" s="93" t="str">
        <f>IFERROR(VLOOKUP(C1,ورقة2!$A$2:$Z$3339,2,0),"")</f>
        <v/>
      </c>
      <c r="M1" s="126"/>
    </row>
    <row r="2" spans="1:16" ht="40.200000000000003" customHeight="1" x14ac:dyDescent="0.25">
      <c r="A2" s="257" t="e">
        <f>VLOOKUP(C1,ورقة2!A1:AC3339,22,0)</f>
        <v>#N/A</v>
      </c>
      <c r="B2" s="257"/>
      <c r="C2" s="257"/>
      <c r="D2" s="257"/>
      <c r="E2" s="257"/>
      <c r="F2" s="257"/>
    </row>
    <row r="3" spans="1:16" ht="14.4" thickBot="1" x14ac:dyDescent="0.3">
      <c r="A3" s="258" t="s">
        <v>10</v>
      </c>
      <c r="B3" s="258"/>
      <c r="C3" s="258"/>
      <c r="D3" s="258"/>
      <c r="E3" s="258"/>
      <c r="F3" s="258"/>
    </row>
    <row r="4" spans="1:16" ht="23.25" customHeight="1" thickTop="1" x14ac:dyDescent="0.25">
      <c r="A4" s="162" t="s">
        <v>20</v>
      </c>
      <c r="B4" s="162" t="s">
        <v>21</v>
      </c>
      <c r="C4" s="162" t="s">
        <v>22</v>
      </c>
      <c r="D4" s="163" t="s">
        <v>23</v>
      </c>
      <c r="E4" s="163" t="s">
        <v>24</v>
      </c>
      <c r="F4" s="162" t="s">
        <v>25</v>
      </c>
      <c r="G4" s="164" t="s">
        <v>35</v>
      </c>
    </row>
    <row r="5" spans="1:16" s="13" customFormat="1" ht="33.75" customHeight="1" thickBot="1" x14ac:dyDescent="0.3">
      <c r="A5" s="165"/>
      <c r="B5" s="166"/>
      <c r="C5" s="166"/>
      <c r="D5" s="165"/>
      <c r="E5" s="165"/>
      <c r="F5" s="166"/>
      <c r="G5" s="167"/>
    </row>
    <row r="6" spans="1:16" s="13" customFormat="1" ht="33.75" customHeight="1" thickTop="1" x14ac:dyDescent="0.25">
      <c r="A6" s="168" t="s">
        <v>52</v>
      </c>
      <c r="B6" s="169" t="s">
        <v>53</v>
      </c>
      <c r="C6" s="169" t="s">
        <v>11</v>
      </c>
      <c r="D6" s="169" t="s">
        <v>12</v>
      </c>
      <c r="E6" s="169" t="s">
        <v>13</v>
      </c>
      <c r="F6" s="170" t="s">
        <v>14</v>
      </c>
      <c r="G6" s="1"/>
    </row>
    <row r="7" spans="1:16" ht="23.25" customHeight="1" x14ac:dyDescent="0.25">
      <c r="A7" s="171" t="e">
        <f>IF(A8&lt;&gt;"",A8,VLOOKUP($C$1,ورقة2!A2:P3339,3,0))</f>
        <v>#N/A</v>
      </c>
      <c r="B7" s="172" t="e">
        <f>IF(B8&lt;&gt;"",B8,VLOOKUP($C$1,ورقة2!A2:P3339,4,0))</f>
        <v>#N/A</v>
      </c>
      <c r="C7" s="172" t="e">
        <f>UPPER(IF(C8&lt;&gt;"",C8,VLOOKUP($C$1,ورقة2!A2:P3339,13,0)))</f>
        <v>#N/A</v>
      </c>
      <c r="D7" s="172" t="e">
        <f>UPPER(IF(D8&lt;&gt;"",D8,VLOOKUP($C$1,ورقة2!A2:P3339,14,0)))</f>
        <v>#N/A</v>
      </c>
      <c r="E7" s="172" t="e">
        <f>UPPER(IF(E8&lt;&gt;"",E8,VLOOKUP($C$1,ورقة2!A2:P3339,15,0)))</f>
        <v>#N/A</v>
      </c>
      <c r="F7" s="173" t="e">
        <f>UPPER(IF(F8&lt;&gt;"",F8,VLOOKUP($C$1,ورقة2!A2:P3339,16,0)))</f>
        <v>#N/A</v>
      </c>
      <c r="G7" s="174"/>
    </row>
    <row r="8" spans="1:16" ht="33.75" customHeight="1" thickBot="1" x14ac:dyDescent="0.3">
      <c r="A8" s="175"/>
      <c r="B8" s="166"/>
      <c r="C8" s="166"/>
      <c r="D8" s="166"/>
      <c r="E8" s="166"/>
      <c r="F8" s="167"/>
      <c r="H8" s="179"/>
      <c r="I8" s="179"/>
      <c r="J8" s="179" t="s">
        <v>4582</v>
      </c>
      <c r="K8" s="179"/>
      <c r="L8" s="179"/>
      <c r="M8" s="179"/>
      <c r="N8" s="179"/>
      <c r="O8" s="179"/>
      <c r="P8" s="179"/>
    </row>
    <row r="9" spans="1:16" ht="33.75" customHeight="1" thickTop="1" x14ac:dyDescent="0.25">
      <c r="A9" s="176" t="s">
        <v>42</v>
      </c>
      <c r="B9" s="162" t="s">
        <v>43</v>
      </c>
      <c r="C9" s="162" t="s">
        <v>44</v>
      </c>
      <c r="D9" s="164" t="s">
        <v>45</v>
      </c>
      <c r="E9" s="176" t="s">
        <v>32</v>
      </c>
      <c r="F9" s="162" t="s">
        <v>33</v>
      </c>
      <c r="G9" s="164" t="s">
        <v>34</v>
      </c>
    </row>
    <row r="10" spans="1:16" ht="23.25" customHeight="1" x14ac:dyDescent="0.25">
      <c r="A10" s="177" t="e">
        <f>IF(A11&lt;&gt;"",A11,IF(VLOOKUP($C$1,ورقة2!A2:P3339,6,0)="","",VLOOKUP($C$1,ورقة2!A2:P3339,6,0)))</f>
        <v>#N/A</v>
      </c>
      <c r="B10" s="172" t="e">
        <f>IF(B11&lt;&gt;"",B11,VLOOKUP($C$1,ورقة2!A2:P3339,7,0))</f>
        <v>#N/A</v>
      </c>
      <c r="C10" s="172" t="e">
        <f>IF(C11&lt;&gt;"",C11,VLOOKUP($C$1,ورقة2!A2:P3339,8,0))</f>
        <v>#N/A</v>
      </c>
      <c r="D10" s="173" t="e">
        <f>IF(D11&lt;&gt;"",D11,VLOOKUP($C$1,ورقة2!A2:P3339,5,0))</f>
        <v>#N/A</v>
      </c>
      <c r="E10" s="171" t="e">
        <f>IF(E11&lt;&gt;"",E11,VLOOKUP($C$1,ورقة2!A2:P3339,10,0))</f>
        <v>#N/A</v>
      </c>
      <c r="F10" s="172" t="e">
        <f>IF(F11&lt;&gt;"",F11,VLOOKUP($C$1,ورقة2!A2:P3339,11,0))</f>
        <v>#N/A</v>
      </c>
      <c r="G10" s="173" t="e">
        <f>IF(G11&lt;&gt;"",G11,VLOOKUP($C$1,ورقة2!A2:P3339,12,0))</f>
        <v>#N/A</v>
      </c>
    </row>
    <row r="11" spans="1:16" ht="33.75" customHeight="1" thickBot="1" x14ac:dyDescent="0.3">
      <c r="A11" s="178"/>
      <c r="B11" s="166"/>
      <c r="C11" s="166"/>
      <c r="D11" s="167"/>
      <c r="E11" s="175"/>
      <c r="F11" s="166"/>
      <c r="G11" s="167"/>
      <c r="K11" s="179" t="s">
        <v>4582</v>
      </c>
    </row>
    <row r="12" spans="1:16" ht="14.4" thickTop="1" x14ac:dyDescent="0.25"/>
    <row r="18" spans="4:12" x14ac:dyDescent="0.25">
      <c r="D18">
        <v>2023</v>
      </c>
    </row>
    <row r="19" spans="4:12" x14ac:dyDescent="0.25">
      <c r="D19">
        <v>2022</v>
      </c>
      <c r="G19" s="2"/>
      <c r="I19" s="101"/>
      <c r="J19" t="s">
        <v>1736</v>
      </c>
      <c r="L19" t="s">
        <v>16</v>
      </c>
    </row>
    <row r="20" spans="4:12" x14ac:dyDescent="0.25">
      <c r="D20">
        <v>2021</v>
      </c>
      <c r="F20" t="s">
        <v>76</v>
      </c>
      <c r="G20" s="125" t="s">
        <v>1231</v>
      </c>
      <c r="H20" s="13"/>
      <c r="I20" s="102" t="s">
        <v>17</v>
      </c>
      <c r="J20" t="s">
        <v>18</v>
      </c>
      <c r="K20" s="13"/>
      <c r="L20" t="s">
        <v>19</v>
      </c>
    </row>
    <row r="21" spans="4:12" x14ac:dyDescent="0.25">
      <c r="D21">
        <v>2020</v>
      </c>
      <c r="F21" t="s">
        <v>77</v>
      </c>
      <c r="G21" s="125" t="s">
        <v>15</v>
      </c>
      <c r="I21" s="102" t="s">
        <v>26</v>
      </c>
      <c r="J21" t="s">
        <v>27</v>
      </c>
      <c r="L21" t="s">
        <v>28</v>
      </c>
    </row>
    <row r="22" spans="4:12" x14ac:dyDescent="0.25">
      <c r="D22">
        <v>2019</v>
      </c>
      <c r="G22" s="125" t="s">
        <v>4583</v>
      </c>
      <c r="I22" s="102" t="s">
        <v>29</v>
      </c>
      <c r="J22" t="s">
        <v>30</v>
      </c>
      <c r="L22" t="s">
        <v>31</v>
      </c>
    </row>
    <row r="23" spans="4:12" x14ac:dyDescent="0.25">
      <c r="D23">
        <v>2018</v>
      </c>
      <c r="I23" s="102" t="s">
        <v>36</v>
      </c>
      <c r="J23" t="s">
        <v>37</v>
      </c>
      <c r="L23" t="s">
        <v>38</v>
      </c>
    </row>
    <row r="24" spans="4:12" x14ac:dyDescent="0.25">
      <c r="D24">
        <v>2017</v>
      </c>
      <c r="I24" s="102" t="s">
        <v>39</v>
      </c>
      <c r="J24" t="s">
        <v>40</v>
      </c>
      <c r="L24" t="s">
        <v>41</v>
      </c>
    </row>
    <row r="25" spans="4:12" x14ac:dyDescent="0.25">
      <c r="D25">
        <v>2016</v>
      </c>
      <c r="I25" s="102" t="s">
        <v>46</v>
      </c>
      <c r="J25" t="s">
        <v>47</v>
      </c>
      <c r="L25" t="s">
        <v>48</v>
      </c>
    </row>
    <row r="26" spans="4:12" x14ac:dyDescent="0.25">
      <c r="D26">
        <v>2015</v>
      </c>
      <c r="I26" s="102" t="s">
        <v>49</v>
      </c>
      <c r="J26" t="s">
        <v>50</v>
      </c>
      <c r="L26" t="s">
        <v>51</v>
      </c>
    </row>
    <row r="27" spans="4:12" x14ac:dyDescent="0.25">
      <c r="D27">
        <v>2014</v>
      </c>
      <c r="I27" s="102" t="s">
        <v>54</v>
      </c>
      <c r="J27" t="s">
        <v>55</v>
      </c>
      <c r="L27" t="s">
        <v>56</v>
      </c>
    </row>
    <row r="28" spans="4:12" x14ac:dyDescent="0.25">
      <c r="D28">
        <v>2013</v>
      </c>
      <c r="I28" s="102" t="s">
        <v>57</v>
      </c>
      <c r="J28" t="s">
        <v>58</v>
      </c>
      <c r="L28" t="s">
        <v>59</v>
      </c>
    </row>
    <row r="29" spans="4:12" x14ac:dyDescent="0.25">
      <c r="D29">
        <v>2012</v>
      </c>
      <c r="I29" s="102" t="s">
        <v>60</v>
      </c>
      <c r="J29" t="s">
        <v>61</v>
      </c>
      <c r="L29" t="s">
        <v>62</v>
      </c>
    </row>
    <row r="30" spans="4:12" x14ac:dyDescent="0.25">
      <c r="D30">
        <v>2011</v>
      </c>
      <c r="I30" s="102" t="s">
        <v>63</v>
      </c>
      <c r="J30" t="s">
        <v>64</v>
      </c>
      <c r="L30" t="s">
        <v>65</v>
      </c>
    </row>
    <row r="31" spans="4:12" x14ac:dyDescent="0.25">
      <c r="D31">
        <v>2010</v>
      </c>
      <c r="I31" s="102" t="s">
        <v>66</v>
      </c>
      <c r="J31" t="s">
        <v>67</v>
      </c>
      <c r="L31" t="s">
        <v>68</v>
      </c>
    </row>
    <row r="32" spans="4:12" x14ac:dyDescent="0.25">
      <c r="D32">
        <v>2009</v>
      </c>
      <c r="I32" s="102" t="s">
        <v>69</v>
      </c>
      <c r="J32" t="s">
        <v>70</v>
      </c>
      <c r="L32" t="s">
        <v>71</v>
      </c>
    </row>
    <row r="33" spans="4:12" x14ac:dyDescent="0.25">
      <c r="D33">
        <v>2008</v>
      </c>
      <c r="I33" s="102" t="s">
        <v>72</v>
      </c>
      <c r="J33" t="s">
        <v>73</v>
      </c>
      <c r="L33" t="s">
        <v>74</v>
      </c>
    </row>
    <row r="34" spans="4:12" x14ac:dyDescent="0.25">
      <c r="D34">
        <v>2007</v>
      </c>
      <c r="L34" t="s">
        <v>75</v>
      </c>
    </row>
    <row r="35" spans="4:12" x14ac:dyDescent="0.25">
      <c r="D35">
        <v>2006</v>
      </c>
    </row>
    <row r="36" spans="4:12" x14ac:dyDescent="0.25">
      <c r="D36">
        <v>2005</v>
      </c>
    </row>
    <row r="37" spans="4:12" x14ac:dyDescent="0.25">
      <c r="D37">
        <v>2004</v>
      </c>
    </row>
    <row r="38" spans="4:12" x14ac:dyDescent="0.25">
      <c r="D38">
        <v>2003</v>
      </c>
    </row>
    <row r="39" spans="4:12" x14ac:dyDescent="0.25">
      <c r="D39">
        <v>2002</v>
      </c>
    </row>
    <row r="40" spans="4:12" x14ac:dyDescent="0.25">
      <c r="D40">
        <v>2001</v>
      </c>
    </row>
    <row r="41" spans="4:12" x14ac:dyDescent="0.25">
      <c r="D41">
        <v>2000</v>
      </c>
    </row>
    <row r="42" spans="4:12" x14ac:dyDescent="0.25">
      <c r="D42">
        <v>1999</v>
      </c>
    </row>
    <row r="43" spans="4:12" x14ac:dyDescent="0.25">
      <c r="D43">
        <v>1998</v>
      </c>
    </row>
    <row r="44" spans="4:12" x14ac:dyDescent="0.25">
      <c r="D44">
        <v>1997</v>
      </c>
    </row>
    <row r="45" spans="4:12" x14ac:dyDescent="0.25">
      <c r="D45">
        <v>1996</v>
      </c>
    </row>
    <row r="46" spans="4:12" x14ac:dyDescent="0.25">
      <c r="D46">
        <v>1995</v>
      </c>
    </row>
    <row r="47" spans="4:12" x14ac:dyDescent="0.25">
      <c r="D47">
        <v>1994</v>
      </c>
    </row>
    <row r="48" spans="4:12" x14ac:dyDescent="0.25">
      <c r="D48">
        <v>1993</v>
      </c>
    </row>
    <row r="49" spans="4:4" x14ac:dyDescent="0.25">
      <c r="D49">
        <v>1992</v>
      </c>
    </row>
    <row r="50" spans="4:4" x14ac:dyDescent="0.25">
      <c r="D50">
        <v>1991</v>
      </c>
    </row>
    <row r="51" spans="4:4" x14ac:dyDescent="0.25">
      <c r="D51">
        <v>1990</v>
      </c>
    </row>
    <row r="52" spans="4:4" x14ac:dyDescent="0.25">
      <c r="D52">
        <v>1989</v>
      </c>
    </row>
    <row r="53" spans="4:4" x14ac:dyDescent="0.25">
      <c r="D53">
        <v>1988</v>
      </c>
    </row>
    <row r="54" spans="4:4" x14ac:dyDescent="0.25">
      <c r="D54">
        <v>1987</v>
      </c>
    </row>
    <row r="55" spans="4:4" x14ac:dyDescent="0.25">
      <c r="D55">
        <v>1986</v>
      </c>
    </row>
    <row r="56" spans="4:4" x14ac:dyDescent="0.25">
      <c r="D56">
        <v>1985</v>
      </c>
    </row>
    <row r="57" spans="4:4" x14ac:dyDescent="0.25">
      <c r="D57">
        <v>1984</v>
      </c>
    </row>
    <row r="58" spans="4:4" x14ac:dyDescent="0.25">
      <c r="D58">
        <v>1983</v>
      </c>
    </row>
    <row r="59" spans="4:4" x14ac:dyDescent="0.25">
      <c r="D59">
        <v>1982</v>
      </c>
    </row>
    <row r="60" spans="4:4" x14ac:dyDescent="0.25">
      <c r="D60">
        <v>1981</v>
      </c>
    </row>
    <row r="61" spans="4:4" x14ac:dyDescent="0.25">
      <c r="D61">
        <v>1980</v>
      </c>
    </row>
    <row r="62" spans="4:4" x14ac:dyDescent="0.25">
      <c r="D62">
        <v>1979</v>
      </c>
    </row>
    <row r="63" spans="4:4" x14ac:dyDescent="0.25">
      <c r="D63">
        <v>1978</v>
      </c>
    </row>
    <row r="64" spans="4:4" x14ac:dyDescent="0.25">
      <c r="D64">
        <v>1977</v>
      </c>
    </row>
    <row r="65" spans="4:4" x14ac:dyDescent="0.25">
      <c r="D65">
        <v>1976</v>
      </c>
    </row>
    <row r="66" spans="4:4" x14ac:dyDescent="0.25">
      <c r="D66">
        <v>1975</v>
      </c>
    </row>
    <row r="67" spans="4:4" x14ac:dyDescent="0.25">
      <c r="D67">
        <v>1974</v>
      </c>
    </row>
    <row r="68" spans="4:4" x14ac:dyDescent="0.25">
      <c r="D68">
        <v>1973</v>
      </c>
    </row>
    <row r="69" spans="4:4" x14ac:dyDescent="0.25">
      <c r="D69">
        <v>1972</v>
      </c>
    </row>
    <row r="70" spans="4:4" x14ac:dyDescent="0.25">
      <c r="D70">
        <v>1971</v>
      </c>
    </row>
    <row r="71" spans="4:4" x14ac:dyDescent="0.25">
      <c r="D71">
        <v>1970</v>
      </c>
    </row>
    <row r="72" spans="4:4" x14ac:dyDescent="0.25">
      <c r="D72">
        <v>1969</v>
      </c>
    </row>
    <row r="73" spans="4:4" x14ac:dyDescent="0.25">
      <c r="D73">
        <v>1968</v>
      </c>
    </row>
    <row r="74" spans="4:4" x14ac:dyDescent="0.25">
      <c r="D74">
        <v>1967</v>
      </c>
    </row>
    <row r="75" spans="4:4" x14ac:dyDescent="0.25">
      <c r="D75">
        <v>1966</v>
      </c>
    </row>
    <row r="76" spans="4:4" x14ac:dyDescent="0.25">
      <c r="D76">
        <v>1965</v>
      </c>
    </row>
    <row r="77" spans="4:4" x14ac:dyDescent="0.25">
      <c r="D77">
        <v>1964</v>
      </c>
    </row>
    <row r="78" spans="4:4" x14ac:dyDescent="0.25">
      <c r="D78">
        <v>1963</v>
      </c>
    </row>
    <row r="79" spans="4:4" x14ac:dyDescent="0.25">
      <c r="D79">
        <v>1962</v>
      </c>
    </row>
    <row r="80" spans="4:4" x14ac:dyDescent="0.25">
      <c r="D80">
        <v>1961</v>
      </c>
    </row>
    <row r="81" spans="4:4" x14ac:dyDescent="0.25">
      <c r="D81">
        <v>1960</v>
      </c>
    </row>
    <row r="82" spans="4:4" x14ac:dyDescent="0.25">
      <c r="D82">
        <v>1959</v>
      </c>
    </row>
    <row r="83" spans="4:4" x14ac:dyDescent="0.25">
      <c r="D83">
        <v>1958</v>
      </c>
    </row>
    <row r="84" spans="4:4" x14ac:dyDescent="0.25">
      <c r="D84">
        <v>1957</v>
      </c>
    </row>
    <row r="85" spans="4:4" x14ac:dyDescent="0.25">
      <c r="D85">
        <v>1956</v>
      </c>
    </row>
    <row r="86" spans="4:4" x14ac:dyDescent="0.25">
      <c r="D86">
        <v>1955</v>
      </c>
    </row>
    <row r="87" spans="4:4" x14ac:dyDescent="0.25">
      <c r="D87">
        <v>1954</v>
      </c>
    </row>
    <row r="88" spans="4:4" x14ac:dyDescent="0.25">
      <c r="D88">
        <v>1953</v>
      </c>
    </row>
    <row r="89" spans="4:4" x14ac:dyDescent="0.25">
      <c r="D89">
        <v>1952</v>
      </c>
    </row>
    <row r="90" spans="4:4" x14ac:dyDescent="0.25">
      <c r="D90">
        <v>1951</v>
      </c>
    </row>
    <row r="91" spans="4:4" x14ac:dyDescent="0.25">
      <c r="D91">
        <v>1950</v>
      </c>
    </row>
  </sheetData>
  <sheetProtection algorithmName="SHA-512" hashValue="FlceTXQPbJK/5vYF8Zq9ELHUjMszz4M8CLwHDt0fBu8Hcg6AiTTl3qU4jhVGs6QN1DR1EP7O3SWTtRYPkX2MDg==" saltValue="eOgeAgDEIBpbZtZKsubwYQ==" spinCount="100000" sheet="1" objects="1" scenarios="1"/>
  <autoFilter ref="L19:L34" xr:uid="{00000000-0001-0000-0100-000000000000}">
    <sortState xmlns:xlrd2="http://schemas.microsoft.com/office/spreadsheetml/2017/richdata2" ref="L20:L34">
      <sortCondition ref="L19:L34"/>
    </sortState>
  </autoFilter>
  <mergeCells count="3">
    <mergeCell ref="A1:B1"/>
    <mergeCell ref="A2:F2"/>
    <mergeCell ref="A3:F3"/>
  </mergeCells>
  <dataValidations xWindow="129" yWindow="441" count="12"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5" xr:uid="{9AD2332A-A333-4171-B92A-F4D7EDABA688}">
      <formula1>AND(OR(LEFT(A5,1)="0",LEFT(A5,1)="1",LEFT(A5,1)="9"),LEFT(A5,2)&lt;&gt;"00",LEN(A5)=11)</formula1>
    </dataValidation>
    <dataValidation type="custom" allowBlank="1" showInputMessage="1" showErrorMessage="1" errorTitle="خطأ" error="رقم الموبايل غير صحيح" sqref="E5" xr:uid="{926801B0-5F62-4B74-9047-D105C4DEB25E}">
      <formula1>AND(LEFT(E5,2)="09",LEN(E5)=10)</formula1>
    </dataValidation>
    <dataValidation type="date" allowBlank="1" showInputMessage="1" showErrorMessage="1" promptTitle="يجب أن يكون التاريخ " prompt="يوم / شهر / سنة" sqref="A11" xr:uid="{727F7E2C-6EFE-45F9-BE9D-149CF438E3DD}">
      <formula1>18264</formula1>
      <formula2>44196</formula2>
    </dataValidation>
    <dataValidation allowBlank="1" showInputMessage="1" showErrorMessage="1" promptTitle="اسم الأب باللغة الانكليزية" prompt="يجب أن يكون صحيح لأن سيتم إعتماده في جميع الوثائق الجامعية" sqref="D8" xr:uid="{471705AC-2934-4084-A520-5C6B3A577133}"/>
    <dataValidation allowBlank="1" showInputMessage="1" showErrorMessage="1" promptTitle="اسم الأم باللغة الانكليزية" prompt="يجب أن يكون صحيح لأن سيتم إعتماده في جميع الوثائق الجامعية" sqref="E8" xr:uid="{189A4448-185E-47DC-811A-62E4ED60C5D4}"/>
    <dataValidation allowBlank="1" showInputMessage="1" showErrorMessage="1" promptTitle="مكان الميلاد باللغة الانكليزية" prompt="يجب أن يكون صحيح لأن سيتم إعتماده في جميع الوثائق الجامعية" sqref="F8" xr:uid="{2A9A7559-2F9F-46B6-8259-949DA50EA5C7}"/>
    <dataValidation type="list" allowBlank="1" showInputMessage="1" showErrorMessage="1" sqref="F11" xr:uid="{0BC29821-1E3E-4301-BBD4-60676F130A2E}">
      <formula1>$D$18:$D$91</formula1>
    </dataValidation>
    <dataValidation type="custom" allowBlank="1" showInputMessage="1" showErrorMessage="1" errorTitle="خطأ" error="رقم الهاتف غير صحيح_x000a_يجب كتابة نداء المحافظة ثم رقم الهاتف_x000a_" sqref="D5" xr:uid="{1C3A077E-9FBF-42AB-B79C-FF227BE2DE8B}">
      <formula1>AND(LEFT(D5,1)="0",AND(LEN(D5)&gt;8,LEN(D5)&lt;12))</formula1>
    </dataValidation>
    <dataValidation type="list" allowBlank="1" showInputMessage="1" showErrorMessage="1" sqref="D11" xr:uid="{4981BAB2-2057-4354-8FBA-070BA37A95DD}">
      <formula1>$F$20:$F$21</formula1>
    </dataValidation>
    <dataValidation type="list" allowBlank="1" showInputMessage="1" showErrorMessage="1" sqref="E11" xr:uid="{94372700-3E9A-4040-8963-F25D8FDC90B1}">
      <formula1>$G$20:$G$22</formula1>
    </dataValidation>
    <dataValidation type="list" allowBlank="1" showInputMessage="1" showErrorMessage="1" sqref="G11" xr:uid="{6B78FDC5-CDCF-4D8F-A62D-111DAD5BC06B}">
      <formula1>$J$19:$J$33</formula1>
    </dataValidation>
    <dataValidation type="list" allowBlank="1" showInputMessage="1" showErrorMessage="1" sqref="C11" xr:uid="{E5FC249C-2341-44F7-B2D3-C423358C39B8}">
      <formula1>$L$19:$L$34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A65"/>
  <sheetViews>
    <sheetView showGridLines="0" rightToLeft="1" topLeftCell="A8" zoomScale="85" zoomScaleNormal="85" workbookViewId="0">
      <selection activeCell="V13" sqref="V13:AA13"/>
    </sheetView>
  </sheetViews>
  <sheetFormatPr defaultColWidth="9" defaultRowHeight="14.25" customHeight="1" x14ac:dyDescent="0.25"/>
  <cols>
    <col min="1" max="8" width="4.296875" style="61" customWidth="1"/>
    <col min="9" max="9" width="5.296875" style="61" bestFit="1" customWidth="1"/>
    <col min="10" max="10" width="5.8984375" style="61" customWidth="1"/>
    <col min="11" max="16" width="4.296875" style="61" customWidth="1"/>
    <col min="17" max="17" width="6.296875" style="61" bestFit="1" customWidth="1"/>
    <col min="18" max="33" width="4.296875" style="61" customWidth="1"/>
    <col min="34" max="40" width="4" style="61" customWidth="1"/>
    <col min="41" max="41" width="48.19921875" style="62" bestFit="1" customWidth="1"/>
    <col min="42" max="54" width="4" style="62" customWidth="1"/>
    <col min="55" max="56" width="3.296875" style="62" customWidth="1"/>
    <col min="57" max="57" width="34.19921875" style="62" customWidth="1"/>
    <col min="58" max="58" width="20.296875" style="62" customWidth="1"/>
    <col min="59" max="59" width="9.296875" style="62" customWidth="1"/>
    <col min="60" max="62" width="9" style="62" customWidth="1"/>
    <col min="63" max="63" width="5.8984375" style="62" customWidth="1"/>
    <col min="64" max="64" width="3.296875" style="62" customWidth="1"/>
    <col min="65" max="65" width="4.296875" style="62" bestFit="1" customWidth="1"/>
    <col min="66" max="66" width="26.296875" style="62" bestFit="1" customWidth="1"/>
    <col min="67" max="67" width="5.09765625" style="62" bestFit="1" customWidth="1"/>
    <col min="68" max="68" width="4.796875" style="62" bestFit="1" customWidth="1"/>
    <col min="69" max="69" width="2.19921875" style="62" customWidth="1"/>
    <col min="70" max="71" width="5.8984375" style="62" bestFit="1" customWidth="1"/>
    <col min="72" max="72" width="7.796875" style="62" bestFit="1" customWidth="1"/>
    <col min="73" max="73" width="9" style="62" customWidth="1"/>
    <col min="74" max="74" width="35.296875" style="62" customWidth="1"/>
    <col min="75" max="76" width="9" style="62" customWidth="1"/>
    <col min="77" max="77" width="23" style="62" customWidth="1"/>
    <col min="78" max="78" width="9" style="60" customWidth="1"/>
    <col min="79" max="79" width="23" style="61" customWidth="1"/>
    <col min="80" max="80" width="9" style="61" customWidth="1"/>
    <col min="81" max="16384" width="9" style="61"/>
  </cols>
  <sheetData>
    <row r="1" spans="1:79" s="55" customFormat="1" ht="21" customHeight="1" thickBot="1" x14ac:dyDescent="0.3">
      <c r="A1" s="298" t="s">
        <v>78</v>
      </c>
      <c r="B1" s="298"/>
      <c r="C1" s="298"/>
      <c r="D1" s="301">
        <f>'إدخال البيانات'!C1</f>
        <v>0</v>
      </c>
      <c r="E1" s="302"/>
      <c r="F1" s="302"/>
      <c r="G1" s="298" t="s">
        <v>79</v>
      </c>
      <c r="H1" s="298"/>
      <c r="I1" s="298"/>
      <c r="J1" s="299" t="str">
        <f>IFERROR(VLOOKUP($D$1,ورقة2!$A$2:$Z$3339,2,0),"")</f>
        <v/>
      </c>
      <c r="K1" s="299"/>
      <c r="L1" s="299"/>
      <c r="M1" s="298" t="s">
        <v>80</v>
      </c>
      <c r="N1" s="298"/>
      <c r="O1" s="298"/>
      <c r="P1" s="294" t="str">
        <f>IFERROR(IF(VLOOKUP($D$1,ورقة2!$A$2:$Z$3339,3,0)=0,'إدخال البيانات'!#REF!,VLOOKUP($D$1,ورقة2!$A$2:$Z$3339,3,0)),"")</f>
        <v/>
      </c>
      <c r="Q1" s="294"/>
      <c r="R1" s="294"/>
      <c r="S1" s="298" t="s">
        <v>81</v>
      </c>
      <c r="T1" s="298"/>
      <c r="U1" s="298"/>
      <c r="V1" s="294" t="str">
        <f>IFERROR(IF(VLOOKUP($D$1,ورقة2!A2:Z3339,4,0)=0,'إدخال البيانات'!#REF!,VLOOKUP($D$1,ورقة2!A2:Z3339,4,0)),"")</f>
        <v/>
      </c>
      <c r="W1" s="294"/>
      <c r="X1" s="294"/>
      <c r="Y1" s="298" t="s">
        <v>42</v>
      </c>
      <c r="Z1" s="298"/>
      <c r="AA1" s="298"/>
      <c r="AB1" s="313" t="e">
        <f>'إدخال البيانات'!A10</f>
        <v>#N/A</v>
      </c>
      <c r="AC1" s="313"/>
      <c r="AD1" s="313"/>
      <c r="AE1" s="298" t="s">
        <v>43</v>
      </c>
      <c r="AF1" s="298"/>
      <c r="AG1" s="298"/>
      <c r="AH1" s="311" t="e">
        <f>'إدخال البيانات'!B10</f>
        <v>#N/A</v>
      </c>
      <c r="AI1" s="312"/>
      <c r="AJ1" s="312"/>
      <c r="AK1" s="312"/>
      <c r="AL1" s="312"/>
      <c r="AN1" s="55">
        <f>الإستمارة!AJ1</f>
        <v>0</v>
      </c>
      <c r="AO1" s="56" t="s">
        <v>82</v>
      </c>
      <c r="AP1" s="56"/>
      <c r="AQ1" s="56"/>
      <c r="AR1" s="56"/>
      <c r="AS1" s="56"/>
      <c r="AT1" s="56"/>
      <c r="AU1" s="56"/>
      <c r="AV1" s="56" t="s">
        <v>82</v>
      </c>
      <c r="AW1" s="56"/>
      <c r="AX1" s="56"/>
      <c r="AY1" s="56"/>
      <c r="AZ1" s="56"/>
      <c r="BA1" s="56"/>
      <c r="BB1" s="56"/>
      <c r="BC1" s="56"/>
      <c r="BD1" s="56"/>
      <c r="BF1" s="57" t="e">
        <f>IF($D$2="الأولى",BN21,IF($D$2="الثانية",BN36,IF($D$2="الثالثة",BN50,"")))</f>
        <v>#N/A</v>
      </c>
      <c r="BG1" s="56" t="e">
        <f t="shared" ref="BG1:BG7" si="0">IF($D$2="الأولى",BM21,IF($D$2="الثانية",BM36,IF($D$2="الثالثة",BM50,"")))</f>
        <v>#N/A</v>
      </c>
      <c r="BH1" s="56"/>
      <c r="BI1" s="56"/>
      <c r="BJ1" s="56"/>
      <c r="BK1" s="56"/>
      <c r="BL1" s="57"/>
      <c r="BM1" s="57"/>
      <c r="BN1" s="57"/>
      <c r="BO1" s="57"/>
      <c r="BP1" s="57"/>
      <c r="BQ1" s="57"/>
      <c r="BR1" s="57"/>
      <c r="BS1" s="57" t="s">
        <v>83</v>
      </c>
      <c r="BT1" s="56" t="s">
        <v>84</v>
      </c>
      <c r="BU1" s="56"/>
      <c r="BV1" s="56"/>
      <c r="BW1" s="56"/>
      <c r="BX1" s="56"/>
      <c r="BY1" s="56"/>
      <c r="BZ1" s="132"/>
    </row>
    <row r="2" spans="1:79" s="58" customFormat="1" ht="21" customHeight="1" thickTop="1" thickBot="1" x14ac:dyDescent="0.3">
      <c r="A2" s="298" t="s">
        <v>85</v>
      </c>
      <c r="B2" s="298"/>
      <c r="C2" s="298"/>
      <c r="D2" s="303" t="e">
        <f>VLOOKUP($D$1,ورقة2!A2:Z3339,9,0)</f>
        <v>#N/A</v>
      </c>
      <c r="E2" s="303"/>
      <c r="F2" s="303"/>
      <c r="G2" s="298"/>
      <c r="H2" s="298"/>
      <c r="I2" s="298"/>
      <c r="J2" s="315" t="e">
        <f>'إدخال البيانات'!F7</f>
        <v>#N/A</v>
      </c>
      <c r="K2" s="316"/>
      <c r="L2" s="317"/>
      <c r="M2" s="298" t="s">
        <v>86</v>
      </c>
      <c r="N2" s="298"/>
      <c r="O2" s="298"/>
      <c r="P2" s="294" t="e">
        <f>'إدخال البيانات'!E7</f>
        <v>#N/A</v>
      </c>
      <c r="Q2" s="294"/>
      <c r="R2" s="294"/>
      <c r="S2" s="298" t="s">
        <v>87</v>
      </c>
      <c r="T2" s="298"/>
      <c r="U2" s="298"/>
      <c r="V2" s="294" t="e">
        <f>'إدخال البيانات'!D7</f>
        <v>#N/A</v>
      </c>
      <c r="W2" s="294"/>
      <c r="X2" s="294"/>
      <c r="Y2" s="298" t="s">
        <v>88</v>
      </c>
      <c r="Z2" s="298"/>
      <c r="AA2" s="298"/>
      <c r="AB2" s="294" t="e">
        <f>'إدخال البيانات'!C7</f>
        <v>#N/A</v>
      </c>
      <c r="AC2" s="294"/>
      <c r="AD2" s="294"/>
      <c r="AE2" s="298" t="s">
        <v>89</v>
      </c>
      <c r="AF2" s="298"/>
      <c r="AG2" s="298"/>
      <c r="AH2" s="294"/>
      <c r="AI2" s="294"/>
      <c r="AJ2" s="294"/>
      <c r="AK2" s="307"/>
      <c r="AL2" s="307"/>
      <c r="AO2" s="57" t="s">
        <v>90</v>
      </c>
      <c r="AP2" s="57"/>
      <c r="AQ2" s="57"/>
      <c r="AR2" s="57"/>
      <c r="AS2" s="57"/>
      <c r="AT2" s="57"/>
      <c r="AU2" s="57"/>
      <c r="AV2" s="57" t="s">
        <v>90</v>
      </c>
      <c r="AW2" s="57"/>
      <c r="AX2" s="57"/>
      <c r="AY2" s="57"/>
      <c r="AZ2" s="57"/>
      <c r="BA2" s="57"/>
      <c r="BB2" s="57"/>
      <c r="BC2" s="57"/>
      <c r="BD2" s="57"/>
      <c r="BF2" s="57" t="e">
        <f t="shared" ref="BF2:BF7" si="1">IF($D$2="الأولى",BN22,IF($D$2="الثانية",BN37,IF($D$2="الثالثة",BN51,"")))</f>
        <v>#N/A</v>
      </c>
      <c r="BG2" s="56" t="e">
        <f t="shared" si="0"/>
        <v>#N/A</v>
      </c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 t="s">
        <v>91</v>
      </c>
      <c r="BT2" s="57" t="s">
        <v>92</v>
      </c>
      <c r="BU2" s="57"/>
      <c r="BV2" s="57"/>
      <c r="BW2" s="57"/>
      <c r="BX2" s="57"/>
      <c r="BY2" s="57"/>
      <c r="BZ2" s="128"/>
    </row>
    <row r="3" spans="1:79" s="58" customFormat="1" ht="21" customHeight="1" thickTop="1" thickBot="1" x14ac:dyDescent="0.3">
      <c r="A3" s="298" t="s">
        <v>45</v>
      </c>
      <c r="B3" s="298"/>
      <c r="C3" s="298"/>
      <c r="D3" s="295" t="e">
        <f>'إدخال البيانات'!D10</f>
        <v>#N/A</v>
      </c>
      <c r="E3" s="295"/>
      <c r="F3" s="295"/>
      <c r="G3" s="298" t="s">
        <v>44</v>
      </c>
      <c r="H3" s="298"/>
      <c r="I3" s="298"/>
      <c r="J3" s="294" t="e">
        <f>'إدخال البيانات'!C10</f>
        <v>#N/A</v>
      </c>
      <c r="K3" s="294"/>
      <c r="L3" s="294"/>
      <c r="M3" s="298" t="s">
        <v>20</v>
      </c>
      <c r="N3" s="298"/>
      <c r="O3" s="298"/>
      <c r="P3" s="295" t="e">
        <f>IF(OR(J3='إدخال البيانات'!L19,'إختيار المقررات'!J3='إدخال البيانات'!L20),'إدخال البيانات'!A5,'إدخال البيانات'!B5)</f>
        <v>#N/A</v>
      </c>
      <c r="Q3" s="295"/>
      <c r="R3" s="295"/>
      <c r="S3" s="298" t="s">
        <v>93</v>
      </c>
      <c r="T3" s="298"/>
      <c r="U3" s="298"/>
      <c r="V3" s="295" t="str">
        <f>IFERROR(IF(J3='إدخال البيانات'!L19,VLOOKUP(LEFT('إدخال البيانات'!A5,2),'إدخال البيانات'!I20:J33,2,0)),"غير سوري")</f>
        <v>غير سوري</v>
      </c>
      <c r="W3" s="295"/>
      <c r="X3" s="295"/>
      <c r="Y3" s="298" t="s">
        <v>22</v>
      </c>
      <c r="Z3" s="298"/>
      <c r="AA3" s="298"/>
      <c r="AB3" s="295" t="e">
        <f>IF(J3='إدخال البيانات'!L19,'إدخال البيانات'!C5,"غير سوري")</f>
        <v>#N/A</v>
      </c>
      <c r="AC3" s="295">
        <f>'إدخال البيانات'!C8</f>
        <v>0</v>
      </c>
      <c r="AD3" s="295"/>
      <c r="AE3" s="298" t="s">
        <v>35</v>
      </c>
      <c r="AF3" s="298"/>
      <c r="AG3" s="298"/>
      <c r="AH3" s="308" t="e">
        <f>IF(AND(OR(J3="العربية السورية",J3="الفلسطينية السورية"),D3="ذكر"),'إدخال البيانات'!G5,"لايوجد")</f>
        <v>#N/A</v>
      </c>
      <c r="AI3" s="309"/>
      <c r="AJ3" s="309"/>
      <c r="AK3" s="309"/>
      <c r="AL3" s="309"/>
      <c r="AO3" s="57" t="s">
        <v>94</v>
      </c>
      <c r="AP3" s="57"/>
      <c r="AQ3" s="57"/>
      <c r="AR3" s="57"/>
      <c r="AS3" s="57"/>
      <c r="AT3" s="57"/>
      <c r="AU3" s="57"/>
      <c r="AV3" s="57" t="s">
        <v>94</v>
      </c>
      <c r="AW3" s="57"/>
      <c r="AX3" s="57"/>
      <c r="AY3" s="57"/>
      <c r="AZ3" s="57"/>
      <c r="BA3" s="57"/>
      <c r="BB3" s="57"/>
      <c r="BC3" s="57"/>
      <c r="BD3" s="57"/>
      <c r="BF3" s="57" t="e">
        <f t="shared" si="1"/>
        <v>#N/A</v>
      </c>
      <c r="BG3" s="56" t="e">
        <f t="shared" si="0"/>
        <v>#N/A</v>
      </c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128"/>
    </row>
    <row r="4" spans="1:79" s="58" customFormat="1" ht="25.2" customHeight="1" thickTop="1" thickBot="1" x14ac:dyDescent="0.3">
      <c r="A4" s="298" t="s">
        <v>95</v>
      </c>
      <c r="B4" s="298"/>
      <c r="C4" s="298"/>
      <c r="D4" s="296" t="e">
        <f>'إدخال البيانات'!E10</f>
        <v>#N/A</v>
      </c>
      <c r="E4" s="296"/>
      <c r="F4" s="296"/>
      <c r="G4" s="297" t="s">
        <v>96</v>
      </c>
      <c r="H4" s="297"/>
      <c r="I4" s="297"/>
      <c r="J4" s="300" t="e">
        <f>'إدخال البيانات'!F10</f>
        <v>#N/A</v>
      </c>
      <c r="K4" s="300"/>
      <c r="L4" s="300"/>
      <c r="M4" s="297" t="s">
        <v>97</v>
      </c>
      <c r="N4" s="297"/>
      <c r="O4" s="297"/>
      <c r="P4" s="296" t="e">
        <f>'إدخال البيانات'!G10</f>
        <v>#N/A</v>
      </c>
      <c r="Q4" s="296"/>
      <c r="R4" s="296"/>
      <c r="S4" s="297" t="s">
        <v>98</v>
      </c>
      <c r="T4" s="297"/>
      <c r="U4" s="297"/>
      <c r="V4" s="310">
        <f>'إدخال البيانات'!E5</f>
        <v>0</v>
      </c>
      <c r="W4" s="296"/>
      <c r="X4" s="296"/>
      <c r="Y4" s="297" t="s">
        <v>99</v>
      </c>
      <c r="Z4" s="297"/>
      <c r="AA4" s="297"/>
      <c r="AB4" s="310">
        <f>'إدخال البيانات'!D5</f>
        <v>0</v>
      </c>
      <c r="AC4" s="296">
        <f>'إدخال البيانات'!D8</f>
        <v>0</v>
      </c>
      <c r="AD4" s="296"/>
      <c r="AE4" s="297" t="s">
        <v>25</v>
      </c>
      <c r="AF4" s="297"/>
      <c r="AG4" s="297"/>
      <c r="AH4" s="308">
        <f>'إدخال البيانات'!F5</f>
        <v>0</v>
      </c>
      <c r="AI4" s="309"/>
      <c r="AJ4" s="309"/>
      <c r="AK4" s="309"/>
      <c r="AL4" s="309"/>
      <c r="AO4" s="51" t="s">
        <v>100</v>
      </c>
      <c r="AP4" s="57"/>
      <c r="AQ4" s="57"/>
      <c r="AR4" s="57"/>
      <c r="AS4" s="57"/>
      <c r="AT4" s="57"/>
      <c r="AU4" s="57"/>
      <c r="AV4" s="51" t="s">
        <v>100</v>
      </c>
      <c r="AW4" s="57"/>
      <c r="AX4" s="57"/>
      <c r="AY4" s="57"/>
      <c r="AZ4" s="57"/>
      <c r="BA4" s="57"/>
      <c r="BB4" s="57"/>
      <c r="BC4" s="56"/>
      <c r="BD4" s="57"/>
      <c r="BF4" s="57" t="e">
        <f t="shared" si="1"/>
        <v>#N/A</v>
      </c>
      <c r="BG4" s="56" t="e">
        <f t="shared" si="0"/>
        <v>#N/A</v>
      </c>
      <c r="BH4" s="57"/>
      <c r="BI4" s="57"/>
      <c r="BJ4" s="57"/>
      <c r="BK4" s="57"/>
      <c r="BL4" s="57"/>
      <c r="BM4" s="57"/>
      <c r="BN4" s="57"/>
      <c r="BO4" s="57"/>
      <c r="BP4" s="57"/>
      <c r="BQ4" s="52"/>
      <c r="BR4" s="57"/>
      <c r="BS4" s="57"/>
      <c r="BT4" s="57"/>
      <c r="BU4" s="57"/>
      <c r="BV4" s="57"/>
      <c r="BW4" s="57"/>
      <c r="BX4" s="57"/>
      <c r="BY4" s="57"/>
      <c r="BZ4" s="128"/>
    </row>
    <row r="5" spans="1:79" s="58" customFormat="1" ht="25.2" customHeight="1" thickTop="1" thickBot="1" x14ac:dyDescent="0.3">
      <c r="A5" s="291" t="s">
        <v>101</v>
      </c>
      <c r="B5" s="292"/>
      <c r="C5" s="293"/>
      <c r="D5" s="304"/>
      <c r="E5" s="305"/>
      <c r="F5" s="305"/>
      <c r="G5" s="305"/>
      <c r="H5" s="305"/>
      <c r="I5" s="305"/>
      <c r="J5" s="305"/>
      <c r="K5" s="305"/>
      <c r="L5" s="306"/>
      <c r="M5" s="297" t="s">
        <v>102</v>
      </c>
      <c r="N5" s="297"/>
      <c r="O5" s="297"/>
      <c r="P5" s="296" t="e">
        <f>IF(VLOOKUP($D$1,ورقة2!A2:U2802,18,0)="","",VLOOKUP($D$1,ورقة2!A2:U2802,18,0))</f>
        <v>#N/A</v>
      </c>
      <c r="Q5" s="296"/>
      <c r="R5" s="296"/>
      <c r="S5" s="297" t="s">
        <v>103</v>
      </c>
      <c r="T5" s="297"/>
      <c r="U5" s="297"/>
      <c r="V5" s="314" t="e">
        <f>IF(VLOOKUP($D$1,ورقة2!A2:U2802,19,0)="","",VLOOKUP($D$1,ورقة2!A2:U2802,19,0))</f>
        <v>#N/A</v>
      </c>
      <c r="W5" s="314"/>
      <c r="X5" s="314"/>
      <c r="Y5" s="297" t="s">
        <v>104</v>
      </c>
      <c r="Z5" s="297"/>
      <c r="AA5" s="297"/>
      <c r="AB5" s="296" t="e">
        <f>VLOOKUP($D$1,ورقة2!A2:U2802,20,0)</f>
        <v>#N/A</v>
      </c>
      <c r="AC5" s="296"/>
      <c r="AD5" s="296"/>
      <c r="AE5" s="298"/>
      <c r="AF5" s="298"/>
      <c r="AG5" s="298"/>
      <c r="AH5" s="158"/>
      <c r="AI5" s="158"/>
      <c r="AJ5" s="158"/>
      <c r="AK5" s="159"/>
      <c r="AL5" s="159"/>
      <c r="AO5" s="57" t="s">
        <v>105</v>
      </c>
      <c r="AP5" s="57"/>
      <c r="AQ5" s="57"/>
      <c r="AR5" s="57"/>
      <c r="AS5" s="57"/>
      <c r="AT5" s="57"/>
      <c r="AU5" s="57"/>
      <c r="AV5" s="57" t="s">
        <v>105</v>
      </c>
      <c r="AW5" s="57"/>
      <c r="AX5" s="57"/>
      <c r="AY5" s="57"/>
      <c r="AZ5" s="57"/>
      <c r="BA5" s="57"/>
      <c r="BB5" s="57"/>
      <c r="BC5" s="57"/>
      <c r="BD5" s="57"/>
      <c r="BF5" s="57" t="e">
        <f t="shared" si="1"/>
        <v>#N/A</v>
      </c>
      <c r="BG5" s="56" t="e">
        <f t="shared" si="0"/>
        <v>#N/A</v>
      </c>
      <c r="BH5" s="57"/>
      <c r="BI5" s="57"/>
      <c r="BJ5" s="57"/>
      <c r="BK5" s="57"/>
      <c r="BL5" s="129">
        <v>1</v>
      </c>
      <c r="BM5" s="129"/>
      <c r="BN5" s="129" t="s">
        <v>106</v>
      </c>
      <c r="BO5" s="57"/>
      <c r="BP5" s="57"/>
      <c r="BQ5" s="57"/>
      <c r="BR5" s="57"/>
      <c r="BS5" s="57" t="str">
        <f>IF(AND(BS6="",BS7="",BS8="",BS9="",BS10="",BS11="",BS12=""),"",BL5)</f>
        <v/>
      </c>
      <c r="BT5" s="57" t="str">
        <f>IF(AND(BT6="",BT7="",BT8="",BT9="",BT10="",BT11="",BT12=""),"",BL5)</f>
        <v/>
      </c>
      <c r="BU5" s="57"/>
      <c r="BV5" s="52"/>
      <c r="BW5" s="57"/>
      <c r="BX5" s="57"/>
      <c r="BY5" s="57"/>
      <c r="BZ5" s="128"/>
    </row>
    <row r="6" spans="1:79" s="58" customFormat="1" ht="25.2" customHeight="1" thickTop="1" thickBot="1" x14ac:dyDescent="0.3">
      <c r="A6" s="26"/>
      <c r="B6" s="26"/>
      <c r="C6" s="26"/>
      <c r="AK6" s="26"/>
      <c r="AL6" s="26"/>
      <c r="AM6" s="26"/>
      <c r="AN6" s="26"/>
      <c r="AO6" s="57" t="s">
        <v>107</v>
      </c>
      <c r="AP6" s="57"/>
      <c r="AQ6" s="57"/>
      <c r="AR6" s="57"/>
      <c r="AS6" s="57"/>
      <c r="AT6" s="57"/>
      <c r="AU6" s="57"/>
      <c r="AV6" s="57" t="s">
        <v>107</v>
      </c>
      <c r="AW6" s="57"/>
      <c r="AX6" s="57"/>
      <c r="AY6" s="57"/>
      <c r="AZ6" s="57"/>
      <c r="BA6" s="57"/>
      <c r="BB6" s="57"/>
      <c r="BC6" s="57"/>
      <c r="BD6" s="57"/>
      <c r="BF6" s="57" t="e">
        <f t="shared" si="1"/>
        <v>#N/A</v>
      </c>
      <c r="BG6" s="56" t="e">
        <f t="shared" si="0"/>
        <v>#N/A</v>
      </c>
      <c r="BH6" s="57"/>
      <c r="BI6" s="57"/>
      <c r="BJ6" s="57"/>
      <c r="BK6" s="57" t="str">
        <f>IF(BR6="م",BL6,"")</f>
        <v/>
      </c>
      <c r="BL6" s="53">
        <v>2</v>
      </c>
      <c r="BM6" s="53">
        <v>41</v>
      </c>
      <c r="BN6" s="53" t="s">
        <v>1150</v>
      </c>
      <c r="BO6" s="57" t="s">
        <v>108</v>
      </c>
      <c r="BP6" s="57" t="s">
        <v>109</v>
      </c>
      <c r="BQ6" s="57" t="str">
        <f t="shared" ref="BQ6:BQ11" si="2">IFERROR(VLOOKUP(BL6,$G$9:$T$21,13,0),"")</f>
        <v/>
      </c>
      <c r="BR6" s="59" t="str">
        <f>IFERROR(IF(VLOOKUP($D$1,ورقة4!$A$3:$BD$5429,MATCH(BM6,ورقة4!$A$2:$BD$2,0),0)=0,"",VLOOKUP($D$1,ورقة4!$A$3:$BD$5429,MATCH(BM6,ورقة4!$A$2:$BD$2,0),0)),"")</f>
        <v/>
      </c>
      <c r="BS6" s="54" t="str">
        <f>IF(BR6="م",BL6,"")</f>
        <v/>
      </c>
      <c r="BT6" s="57" t="str">
        <f>IF(BR6="","",BL6)</f>
        <v/>
      </c>
      <c r="BU6" s="57"/>
      <c r="BV6" t="s">
        <v>1225</v>
      </c>
      <c r="BW6"/>
      <c r="BX6" s="53"/>
      <c r="BY6" s="57"/>
      <c r="BZ6" s="128"/>
    </row>
    <row r="7" spans="1:79" ht="25.2" customHeight="1" thickTop="1" thickBot="1" x14ac:dyDescent="0.45">
      <c r="J7" s="287" t="e">
        <f>IF(VLOOKUP(D1,ورقة2!A2:V2803,22,0)="","",VLOOKUP(D1,ورقة2!A2:V2803,22,0))</f>
        <v>#N/A</v>
      </c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C7" s="281" t="s">
        <v>110</v>
      </c>
      <c r="AD7" s="282"/>
      <c r="AE7" s="282"/>
      <c r="AF7" s="282"/>
      <c r="AG7" s="283"/>
      <c r="AH7" s="284" t="e">
        <f>IF(D2="الرابعة حديث",50000,0)</f>
        <v>#N/A</v>
      </c>
      <c r="AI7" s="285"/>
      <c r="AJ7" s="286"/>
      <c r="AL7" s="26"/>
      <c r="AM7" s="26"/>
      <c r="AN7" s="26"/>
      <c r="AO7" s="57" t="s">
        <v>111</v>
      </c>
      <c r="AV7" s="57" t="s">
        <v>111</v>
      </c>
      <c r="BC7" s="56"/>
      <c r="BF7" s="57" t="e">
        <f t="shared" si="1"/>
        <v>#N/A</v>
      </c>
      <c r="BG7" s="56" t="e">
        <f t="shared" si="0"/>
        <v>#N/A</v>
      </c>
      <c r="BK7" s="57" t="str">
        <f t="shared" ref="BK7:BK42" si="3">IF(BR7="م",BL7,"")</f>
        <v/>
      </c>
      <c r="BL7" s="129">
        <v>3</v>
      </c>
      <c r="BM7" s="53">
        <v>42</v>
      </c>
      <c r="BN7" s="53" t="s">
        <v>1151</v>
      </c>
      <c r="BO7" s="57" t="s">
        <v>108</v>
      </c>
      <c r="BP7" s="57" t="s">
        <v>109</v>
      </c>
      <c r="BQ7" s="57" t="str">
        <f t="shared" si="2"/>
        <v/>
      </c>
      <c r="BR7" s="59" t="str">
        <f>IFERROR(IF(VLOOKUP($D$1,ورقة4!$A$3:$BD$5429,MATCH(BM7,ورقة4!$A$2:$BD$2,0),0)=0,"",VLOOKUP($D$1,ورقة4!$A$3:$BD$5429,MATCH(BM7,ورقة4!$A$2:$BD$2,0),0)),"")</f>
        <v/>
      </c>
      <c r="BS7" s="54" t="str">
        <f t="shared" ref="BS7:BS12" si="4">IF(BR7="م",BL7,"")</f>
        <v/>
      </c>
      <c r="BT7" s="57" t="str">
        <f t="shared" ref="BT7:BT12" si="5">IF(BR7="","",BL7)</f>
        <v/>
      </c>
      <c r="BU7" s="57"/>
      <c r="BV7" t="s">
        <v>1199</v>
      </c>
      <c r="BW7" s="125">
        <v>141</v>
      </c>
      <c r="BX7" s="57"/>
      <c r="BY7" s="57"/>
      <c r="BZ7" s="128"/>
      <c r="CA7" s="58"/>
    </row>
    <row r="8" spans="1:79" ht="25.2" customHeight="1" thickTop="1" thickBot="1" x14ac:dyDescent="0.35">
      <c r="A8" s="60"/>
      <c r="B8" s="60"/>
      <c r="C8" s="60"/>
      <c r="D8" s="60"/>
      <c r="E8" s="60"/>
      <c r="F8" s="60"/>
      <c r="G8" s="60"/>
      <c r="H8" s="181"/>
      <c r="I8" s="60"/>
      <c r="J8" s="151" t="s">
        <v>112</v>
      </c>
      <c r="K8" s="288" t="s">
        <v>113</v>
      </c>
      <c r="L8" s="288"/>
      <c r="M8" s="288"/>
      <c r="N8" s="288"/>
      <c r="O8" s="288"/>
      <c r="P8" s="288"/>
      <c r="Q8" s="288"/>
      <c r="R8" s="288"/>
      <c r="S8" s="288"/>
      <c r="T8" s="288"/>
      <c r="V8" s="290"/>
      <c r="W8" s="290"/>
      <c r="X8" s="290"/>
      <c r="Y8" s="290"/>
      <c r="Z8" s="290"/>
      <c r="AA8" s="290"/>
      <c r="AC8" s="264" t="s">
        <v>115</v>
      </c>
      <c r="AD8" s="265"/>
      <c r="AE8" s="265"/>
      <c r="AF8" s="265"/>
      <c r="AG8" s="265"/>
      <c r="AH8" s="279" t="e">
        <f>IF(AC20="ضعف الرسوم",SUM(I10:I35)*2,SUM(I10:I35))</f>
        <v>#N/A</v>
      </c>
      <c r="AI8" s="279"/>
      <c r="AJ8" s="280"/>
      <c r="AO8" s="62" t="s">
        <v>116</v>
      </c>
      <c r="BC8" s="57"/>
      <c r="BK8" s="57" t="str">
        <f t="shared" si="3"/>
        <v/>
      </c>
      <c r="BL8" s="53">
        <v>4</v>
      </c>
      <c r="BM8" s="53">
        <v>43</v>
      </c>
      <c r="BN8" s="53" t="s">
        <v>1152</v>
      </c>
      <c r="BO8" s="57" t="s">
        <v>108</v>
      </c>
      <c r="BP8" s="57" t="s">
        <v>109</v>
      </c>
      <c r="BQ8" s="57" t="str">
        <f t="shared" si="2"/>
        <v/>
      </c>
      <c r="BR8" s="59" t="str">
        <f>IFERROR(IF(VLOOKUP($D$1,ورقة4!$A$3:$BD$5429,MATCH(BM8,ورقة4!$A$2:$BD$2,0),0)=0,"",VLOOKUP($D$1,ورقة4!$A$3:$BD$5429,MATCH(BM8,ورقة4!$A$2:$BD$2,0),0)),"")</f>
        <v/>
      </c>
      <c r="BS8" s="54" t="str">
        <f t="shared" si="4"/>
        <v/>
      </c>
      <c r="BT8" s="57" t="str">
        <f t="shared" si="5"/>
        <v/>
      </c>
      <c r="BU8" s="57"/>
      <c r="BV8" t="s">
        <v>1200</v>
      </c>
      <c r="BW8" s="125">
        <v>143</v>
      </c>
      <c r="BX8" s="53"/>
      <c r="BY8" s="57"/>
      <c r="BZ8" s="128"/>
      <c r="CA8" s="58"/>
    </row>
    <row r="9" spans="1:79" ht="25.2" customHeight="1" thickBot="1" x14ac:dyDescent="0.35">
      <c r="F9" s="61" t="str">
        <f>IF(AND(T9=1,S9="ج"),H9,"")</f>
        <v/>
      </c>
      <c r="G9" s="61" t="str">
        <f>IFERROR(SMALL($BT$5:$BT$63,BL5),"")</f>
        <v/>
      </c>
      <c r="H9" s="61" t="str">
        <f>G9</f>
        <v/>
      </c>
      <c r="J9" s="152"/>
      <c r="K9" s="318" t="str">
        <f>IFERROR(VLOOKUP(G9,$BL$4:$BN$63,3,0),"")</f>
        <v/>
      </c>
      <c r="L9" s="318"/>
      <c r="M9" s="318"/>
      <c r="N9" s="318"/>
      <c r="O9" s="318"/>
      <c r="P9" s="318"/>
      <c r="Q9" s="318"/>
      <c r="R9" s="318"/>
      <c r="S9" s="153" t="str">
        <f>IFERROR(IF(AND($D$2="الأولى حديث",G9&gt;7,$BZ$25&gt;6),"",IF(VLOOKUP(K9,$BN$5:$BR$63,5,0)=0,"",VLOOKUP(K9,$BN$5:$BR$63,5,0))),"")</f>
        <v/>
      </c>
      <c r="T9" s="154"/>
      <c r="V9" s="260" t="s">
        <v>1198</v>
      </c>
      <c r="W9" s="260"/>
      <c r="X9" s="260"/>
      <c r="Y9" s="260"/>
      <c r="Z9" s="260"/>
      <c r="AA9" s="260"/>
      <c r="AC9" s="264" t="s">
        <v>117</v>
      </c>
      <c r="AD9" s="265"/>
      <c r="AE9" s="265"/>
      <c r="AF9" s="265"/>
      <c r="AG9" s="265"/>
      <c r="AH9" s="279">
        <v>10000</v>
      </c>
      <c r="AI9" s="279"/>
      <c r="AJ9" s="280"/>
      <c r="AK9" s="27"/>
      <c r="BC9" s="56"/>
      <c r="BG9" s="62" t="str">
        <f>IF(S10="A","A","ج")</f>
        <v>ج</v>
      </c>
      <c r="BK9" s="57" t="str">
        <f t="shared" si="3"/>
        <v/>
      </c>
      <c r="BL9" s="129">
        <v>5</v>
      </c>
      <c r="BM9" s="53">
        <v>44</v>
      </c>
      <c r="BN9" s="53" t="s">
        <v>1153</v>
      </c>
      <c r="BO9" s="57" t="s">
        <v>108</v>
      </c>
      <c r="BP9" s="57" t="s">
        <v>109</v>
      </c>
      <c r="BQ9" s="57" t="str">
        <f t="shared" si="2"/>
        <v/>
      </c>
      <c r="BR9" s="59" t="str">
        <f>IFERROR(IF(VLOOKUP($D$1,ورقة4!$A$3:$BD$5429,MATCH(BM9,ورقة4!$A$2:$BD$2,0),0)=0,"",VLOOKUP($D$1,ورقة4!$A$3:$BD$5429,MATCH(BM9,ورقة4!$A$2:$BD$2,0),0)),"")</f>
        <v/>
      </c>
      <c r="BS9" s="54" t="str">
        <f t="shared" si="4"/>
        <v/>
      </c>
      <c r="BT9" s="57" t="str">
        <f t="shared" si="5"/>
        <v/>
      </c>
      <c r="BU9" s="57"/>
      <c r="BV9" t="s">
        <v>1201</v>
      </c>
      <c r="BW9" s="125">
        <v>144</v>
      </c>
      <c r="BX9" s="57"/>
      <c r="BY9" s="57"/>
      <c r="BZ9" s="128"/>
      <c r="CA9" s="58"/>
    </row>
    <row r="10" spans="1:79" ht="25.2" customHeight="1" thickTop="1" thickBot="1" x14ac:dyDescent="0.35">
      <c r="C10" s="61">
        <f>IF(D10&gt;0,1,0)</f>
        <v>0</v>
      </c>
      <c r="D10" s="61">
        <f>IF(E10&gt;0,1,0)</f>
        <v>0</v>
      </c>
      <c r="E10" s="64">
        <f>IF(I10&lt;&gt;$B$11,I10,0)</f>
        <v>0</v>
      </c>
      <c r="F10" s="61" t="str">
        <f>IF(AND(T10=1,OR(S10="ج",S10="ر1",S10="ر2",S10="A")),H10,"")</f>
        <v/>
      </c>
      <c r="G10" s="61" t="str">
        <f>IFERROR(SMALL($BT$5:$BT$63,BL6),"")</f>
        <v/>
      </c>
      <c r="H10" s="61" t="str">
        <f t="shared" ref="H10:H33" si="6">G10</f>
        <v/>
      </c>
      <c r="I10" s="64" t="b">
        <f>IF(AND(S10="A",T10=1),50000,IF(OR(S10="ج",S10="ر1",S10="ر2"),IF(T10=1,IF($D$5=$AO$7,0,IF(OR($D$5=$AO$1,$D$5=$AO$2,$D$5=$AO$5,$D$5=$AO$8),IF(S10="ج",20000,IF(S10="ر1",28000,IF(S10="ر2",36000,""))),IF(OR($D$5=$AO$3,$D$5=$AO$6),IF(S10="ج",12500,IF(S10="ر1",17500,IF(S10="ر2",22500,""))),IF($D$5=$AO$4,500,IF(S10="ج",25000,IF(S10="ر1",35000,IF(S10="ر2",45000,""))))))))))</f>
        <v>0</v>
      </c>
      <c r="J10" s="152" t="str">
        <f t="shared" ref="J10:J27" si="7">IF(IFERROR(VLOOKUP(H10,$BL$4:$BN$63,2,0),"")=0,"",IFERROR(VLOOKUP(H10,$BL$4:$BN$63,2,0),""))</f>
        <v/>
      </c>
      <c r="K10" s="272" t="str">
        <f t="shared" ref="K10:K27" si="8">IFERROR(VLOOKUP(H10,$BL$4:$BN$63,3,0),"")</f>
        <v/>
      </c>
      <c r="L10" s="273"/>
      <c r="M10" s="273"/>
      <c r="N10" s="273"/>
      <c r="O10" s="273"/>
      <c r="P10" s="273"/>
      <c r="Q10" s="273"/>
      <c r="R10" s="274"/>
      <c r="S10" s="153" t="str">
        <f>IFERROR(VLOOKUP(J10,BM5:BS62,6,0),"")</f>
        <v/>
      </c>
      <c r="T10" s="155"/>
      <c r="U10" s="61">
        <f>VLOOKUP(V10,$BV$6:$BW$35,2,0)</f>
        <v>0</v>
      </c>
      <c r="V10" s="261" t="s">
        <v>1225</v>
      </c>
      <c r="W10" s="261"/>
      <c r="X10" s="261"/>
      <c r="Y10" s="261"/>
      <c r="Z10" s="261"/>
      <c r="AA10" s="261"/>
      <c r="AC10" s="264" t="s">
        <v>118</v>
      </c>
      <c r="AD10" s="265"/>
      <c r="AE10" s="265"/>
      <c r="AF10" s="265"/>
      <c r="AG10" s="265"/>
      <c r="AH10" s="279">
        <f>IF(AB19&gt;0,COUNTIF(U19:U29,"&gt;0")*15000,IF(D5=AO4,COUNTIF(U19:U29,"&gt;0")*1500,IF(OR(D5=AO3,D5=AO6),COUNTIF(U19:U29,"&gt;0")*7500,IF(OR(D5=AO1,D5=AO2,D5=AO8,D5=AO5),COUNTIF(U19:U29,"&gt;0")*12000,COUNTIF(U19:U29,"&gt;0")*15000))))</f>
        <v>0</v>
      </c>
      <c r="AI10" s="279"/>
      <c r="AJ10" s="280"/>
      <c r="AK10" s="29"/>
      <c r="BK10" s="57" t="str">
        <f t="shared" si="3"/>
        <v/>
      </c>
      <c r="BL10" s="53">
        <v>6</v>
      </c>
      <c r="BM10" s="53">
        <v>45</v>
      </c>
      <c r="BN10" s="53" t="s">
        <v>1154</v>
      </c>
      <c r="BO10" s="57" t="s">
        <v>108</v>
      </c>
      <c r="BP10" s="57" t="s">
        <v>109</v>
      </c>
      <c r="BQ10" s="57" t="str">
        <f t="shared" si="2"/>
        <v/>
      </c>
      <c r="BR10" s="59" t="str">
        <f>IFERROR(IF(VLOOKUP($D$1,ورقة4!$A$3:$BD$5429,MATCH(BM10,ورقة4!$A$2:$BD$2,0),0)=0,"",VLOOKUP($D$1,ورقة4!$A$3:$BD$5429,MATCH(BM10,ورقة4!$A$2:$BD$2,0),0)),"")</f>
        <v/>
      </c>
      <c r="BS10" s="54" t="str">
        <f t="shared" si="4"/>
        <v/>
      </c>
      <c r="BT10" s="57" t="str">
        <f t="shared" si="5"/>
        <v/>
      </c>
      <c r="BU10" s="57"/>
      <c r="BV10" t="s">
        <v>1202</v>
      </c>
      <c r="BW10" s="125">
        <v>146</v>
      </c>
      <c r="BX10" s="53"/>
      <c r="BY10" s="57"/>
      <c r="BZ10" s="128"/>
      <c r="CA10" s="58"/>
    </row>
    <row r="11" spans="1:79" ht="25.2" customHeight="1" thickBot="1" x14ac:dyDescent="0.35">
      <c r="B11" s="61" t="b">
        <v>0</v>
      </c>
      <c r="C11" s="61">
        <f>D10+D11</f>
        <v>0</v>
      </c>
      <c r="D11" s="61">
        <f t="shared" ref="D11:D34" si="9">IF(E11&gt;0,1,0)</f>
        <v>0</v>
      </c>
      <c r="E11" s="64">
        <f t="shared" ref="E11:E34" si="10">IF(I11&lt;&gt;$B$11,I11,0)</f>
        <v>0</v>
      </c>
      <c r="F11" s="61" t="str">
        <f t="shared" ref="F11:F34" si="11">IF(AND(T11=1,OR(S11="ج",S11="ر1",S11="ر2",S11="A")),H11,"")</f>
        <v/>
      </c>
      <c r="G11" s="61" t="str">
        <f t="shared" ref="G11:G33" si="12">IFERROR(SMALL($BT$5:$BT$63,BL7),"")</f>
        <v/>
      </c>
      <c r="H11" s="61" t="str">
        <f t="shared" si="6"/>
        <v/>
      </c>
      <c r="I11" s="64" t="b">
        <f t="shared" ref="I11:I35" si="13">IF(AND(S11="A",T11=1),50000,IF(OR(S11="ج",S11="ر1",S11="ر2"),IF(T11=1,IF($D$5=$AO$7,0,IF(OR($D$5=$AO$1,$D$5=$AO$2,$D$5=$AO$5,$D$5=$AO$8),IF(S11="ج",20000,IF(S11="ر1",28000,IF(S11="ر2",36000,""))),IF(OR($D$5=$AO$3,$D$5=$AO$6),IF(S11="ج",12500,IF(S11="ر1",17500,IF(S11="ر2",22500,""))),IF($D$5=$AO$4,500,IF(S11="ج",25000,IF(S11="ر1",35000,IF(S11="ر2",45000,""))))))))))</f>
        <v>0</v>
      </c>
      <c r="J11" s="152" t="str">
        <f t="shared" si="7"/>
        <v/>
      </c>
      <c r="K11" s="272" t="str">
        <f t="shared" si="8"/>
        <v/>
      </c>
      <c r="L11" s="273"/>
      <c r="M11" s="273"/>
      <c r="N11" s="273"/>
      <c r="O11" s="273"/>
      <c r="P11" s="273"/>
      <c r="Q11" s="273"/>
      <c r="R11" s="274"/>
      <c r="S11" s="153" t="str">
        <f t="shared" ref="S11:S27" si="14">IFERROR(VLOOKUP(J11,BM6:BS63,6,0),"")</f>
        <v/>
      </c>
      <c r="T11" s="155"/>
      <c r="U11" s="61">
        <f t="shared" ref="U11:U12" si="15">VLOOKUP(V11,$BV$6:$BW$35,2,0)</f>
        <v>0</v>
      </c>
      <c r="V11" s="261" t="s">
        <v>1226</v>
      </c>
      <c r="W11" s="261"/>
      <c r="X11" s="261"/>
      <c r="Y11" s="261"/>
      <c r="Z11" s="261"/>
      <c r="AA11" s="261"/>
      <c r="AC11" s="264" t="s">
        <v>119</v>
      </c>
      <c r="AD11" s="265"/>
      <c r="AE11" s="265"/>
      <c r="AF11" s="265"/>
      <c r="AG11" s="265"/>
      <c r="AH11" s="279" t="e">
        <f>VLOOKUP($D$1,ورقة2!A2:U2802,20,0)</f>
        <v>#N/A</v>
      </c>
      <c r="AI11" s="279"/>
      <c r="AJ11" s="280"/>
      <c r="AK11" s="30"/>
      <c r="BK11" s="57" t="str">
        <f t="shared" si="3"/>
        <v/>
      </c>
      <c r="BL11" s="129">
        <v>7</v>
      </c>
      <c r="BM11" s="53">
        <v>46</v>
      </c>
      <c r="BN11" s="53" t="s">
        <v>1155</v>
      </c>
      <c r="BO11" s="57" t="s">
        <v>108</v>
      </c>
      <c r="BP11" s="57" t="s">
        <v>109</v>
      </c>
      <c r="BQ11" s="57" t="str">
        <f t="shared" si="2"/>
        <v/>
      </c>
      <c r="BR11" s="59" t="str">
        <f>IFERROR(IF(VLOOKUP($D$1,ورقة4!$A$3:$BD$5429,MATCH(BM11,ورقة4!$A$2:$BD$2,0),0)=0,"",VLOOKUP($D$1,ورقة4!$A$3:$BD$5429,MATCH(BM11,ورقة4!$A$2:$BD$2,0),0)),"")</f>
        <v/>
      </c>
      <c r="BS11" s="54" t="str">
        <f t="shared" si="4"/>
        <v/>
      </c>
      <c r="BT11" s="57" t="str">
        <f t="shared" si="5"/>
        <v/>
      </c>
      <c r="BU11" s="57"/>
      <c r="BV11" t="s">
        <v>1203</v>
      </c>
      <c r="BW11" s="125">
        <v>147</v>
      </c>
      <c r="BX11" s="57"/>
      <c r="BY11" s="57"/>
      <c r="BZ11" s="128"/>
      <c r="CA11" s="58"/>
    </row>
    <row r="12" spans="1:79" ht="25.2" customHeight="1" thickBot="1" x14ac:dyDescent="0.35">
      <c r="C12" s="61">
        <f>C11+D12</f>
        <v>0</v>
      </c>
      <c r="D12" s="61">
        <f t="shared" si="9"/>
        <v>0</v>
      </c>
      <c r="E12" s="64">
        <f t="shared" si="10"/>
        <v>0</v>
      </c>
      <c r="F12" s="61" t="str">
        <f t="shared" si="11"/>
        <v/>
      </c>
      <c r="G12" s="61" t="str">
        <f t="shared" si="12"/>
        <v/>
      </c>
      <c r="H12" s="61" t="str">
        <f t="shared" si="6"/>
        <v/>
      </c>
      <c r="I12" s="64" t="b">
        <f t="shared" si="13"/>
        <v>0</v>
      </c>
      <c r="J12" s="152" t="str">
        <f t="shared" si="7"/>
        <v/>
      </c>
      <c r="K12" s="272" t="str">
        <f t="shared" si="8"/>
        <v/>
      </c>
      <c r="L12" s="273"/>
      <c r="M12" s="273"/>
      <c r="N12" s="273"/>
      <c r="O12" s="273"/>
      <c r="P12" s="273"/>
      <c r="Q12" s="273"/>
      <c r="R12" s="274"/>
      <c r="S12" s="153" t="str">
        <f t="shared" si="14"/>
        <v/>
      </c>
      <c r="T12" s="155"/>
      <c r="U12" s="61">
        <f t="shared" si="15"/>
        <v>0</v>
      </c>
      <c r="V12" s="261" t="s">
        <v>1227</v>
      </c>
      <c r="W12" s="261"/>
      <c r="X12" s="261"/>
      <c r="Y12" s="261"/>
      <c r="Z12" s="261"/>
      <c r="AA12" s="261"/>
      <c r="AC12" s="264" t="s">
        <v>120</v>
      </c>
      <c r="AD12" s="265"/>
      <c r="AE12" s="265"/>
      <c r="AF12" s="265"/>
      <c r="AG12" s="265"/>
      <c r="AH12" s="279" t="e">
        <f>SUM(AH7:AJ10)-SUM(AH11:AJ11)</f>
        <v>#N/A</v>
      </c>
      <c r="AI12" s="279"/>
      <c r="AJ12" s="280"/>
      <c r="AK12" s="30"/>
      <c r="BK12" s="57" t="str">
        <f t="shared" si="3"/>
        <v/>
      </c>
      <c r="BL12" s="53">
        <v>8</v>
      </c>
      <c r="BM12" s="62">
        <v>101</v>
      </c>
      <c r="BN12" s="57" t="s">
        <v>1156</v>
      </c>
      <c r="BO12" s="57" t="s">
        <v>108</v>
      </c>
      <c r="BP12" s="57" t="s">
        <v>109</v>
      </c>
      <c r="BQ12" s="57" t="str">
        <f t="shared" ref="BQ12:BQ24" si="16">IFERROR(VLOOKUP(BN12,$K$9:$T$21,10,0),"")</f>
        <v/>
      </c>
      <c r="BR12" s="59" t="str">
        <f>IFERROR(IF(VLOOKUP($D$1,ورقة4!$A$3:$BD$5429,MATCH(BM12,ورقة4!$A$2:$BD$2,0),0)=0,"",VLOOKUP($D$1,ورقة4!$A$3:$BD$5429,MATCH(BM12,ورقة4!$A$2:$BD$2,0),0)),"")</f>
        <v/>
      </c>
      <c r="BS12" s="54" t="str">
        <f t="shared" si="4"/>
        <v/>
      </c>
      <c r="BT12" s="57" t="str">
        <f t="shared" si="5"/>
        <v/>
      </c>
      <c r="BV12" t="s">
        <v>1204</v>
      </c>
      <c r="BW12" s="125">
        <v>148</v>
      </c>
      <c r="BX12" s="53"/>
      <c r="BY12" s="57"/>
      <c r="BZ12" s="128"/>
      <c r="CA12" s="58"/>
    </row>
    <row r="13" spans="1:79" ht="25.2" customHeight="1" thickBot="1" x14ac:dyDescent="0.35">
      <c r="C13" s="61">
        <f t="shared" ref="C13:C34" si="17">C12+D13</f>
        <v>0</v>
      </c>
      <c r="D13" s="61">
        <f t="shared" si="9"/>
        <v>0</v>
      </c>
      <c r="E13" s="64">
        <f t="shared" si="10"/>
        <v>0</v>
      </c>
      <c r="F13" s="61" t="str">
        <f t="shared" si="11"/>
        <v/>
      </c>
      <c r="G13" s="61" t="str">
        <f t="shared" si="12"/>
        <v/>
      </c>
      <c r="H13" s="61" t="str">
        <f t="shared" si="6"/>
        <v/>
      </c>
      <c r="I13" s="64" t="b">
        <f t="shared" si="13"/>
        <v>0</v>
      </c>
      <c r="J13" s="152" t="str">
        <f t="shared" si="7"/>
        <v/>
      </c>
      <c r="K13" s="272" t="str">
        <f t="shared" si="8"/>
        <v/>
      </c>
      <c r="L13" s="273"/>
      <c r="M13" s="273"/>
      <c r="N13" s="273"/>
      <c r="O13" s="273"/>
      <c r="P13" s="273"/>
      <c r="Q13" s="273"/>
      <c r="R13" s="274"/>
      <c r="S13" s="153" t="str">
        <f t="shared" si="14"/>
        <v/>
      </c>
      <c r="T13" s="155"/>
      <c r="U13" s="61">
        <f>VLOOKUP(V13,$BV$6:$BW$36,2,0)</f>
        <v>0</v>
      </c>
      <c r="V13" s="261" t="s">
        <v>1228</v>
      </c>
      <c r="W13" s="261"/>
      <c r="X13" s="261"/>
      <c r="Y13" s="261"/>
      <c r="Z13" s="261"/>
      <c r="AA13" s="261"/>
      <c r="AC13" s="264" t="s">
        <v>122</v>
      </c>
      <c r="AD13" s="265"/>
      <c r="AE13" s="265"/>
      <c r="AF13" s="265"/>
      <c r="AG13" s="265"/>
      <c r="AH13" s="266" t="s">
        <v>83</v>
      </c>
      <c r="AI13" s="266"/>
      <c r="AJ13" s="267"/>
      <c r="AK13" s="31"/>
      <c r="AM13" s="60"/>
      <c r="AO13" s="62" t="s">
        <v>1193</v>
      </c>
      <c r="BK13" s="57" t="str">
        <f t="shared" si="3"/>
        <v/>
      </c>
      <c r="BL13" s="129">
        <v>9</v>
      </c>
      <c r="BM13" s="130"/>
      <c r="BN13" s="130" t="s">
        <v>121</v>
      </c>
      <c r="BO13" s="62" t="s">
        <v>108</v>
      </c>
      <c r="BP13" s="62" t="s">
        <v>123</v>
      </c>
      <c r="BQ13" s="57" t="str">
        <f t="shared" si="16"/>
        <v/>
      </c>
      <c r="BR13" s="59" t="str">
        <f>IFERROR(IF(VLOOKUP($D$1,ورقة4!$A$3:$BD$5429,MATCH(BM13,ورقة4!$A$2:$BD$2,0),0)=0,"",VLOOKUP($D$1,ورقة4!$A$3:$BD$5429,MATCH(BM13,ورقة4!$A$2:$BD$2,0),0)),"")</f>
        <v/>
      </c>
      <c r="BS13" s="57" t="str">
        <f>IF(AND(BS14="",BS15="",BS16="",BS17="",BS18="",BS19=""),"",BL13)</f>
        <v/>
      </c>
      <c r="BT13" s="57" t="str">
        <f>IF(AND(BT14="",BT15="",BT16="",BT17="",BT18="",BT19=""),"",BL13)</f>
        <v/>
      </c>
      <c r="BV13" t="s">
        <v>1226</v>
      </c>
      <c r="BW13"/>
      <c r="BX13" s="57"/>
      <c r="BY13" s="57"/>
      <c r="BZ13" s="128"/>
      <c r="CA13" s="58"/>
    </row>
    <row r="14" spans="1:79" ht="25.2" customHeight="1" thickBot="1" x14ac:dyDescent="0.35">
      <c r="C14" s="61">
        <f t="shared" si="17"/>
        <v>0</v>
      </c>
      <c r="D14" s="61">
        <f t="shared" si="9"/>
        <v>0</v>
      </c>
      <c r="E14" s="64">
        <f t="shared" si="10"/>
        <v>0</v>
      </c>
      <c r="F14" s="61" t="str">
        <f t="shared" si="11"/>
        <v/>
      </c>
      <c r="G14" s="61" t="str">
        <f t="shared" si="12"/>
        <v/>
      </c>
      <c r="H14" s="61" t="str">
        <f t="shared" si="6"/>
        <v/>
      </c>
      <c r="I14" s="64" t="b">
        <f t="shared" si="13"/>
        <v>0</v>
      </c>
      <c r="J14" s="152" t="str">
        <f t="shared" si="7"/>
        <v/>
      </c>
      <c r="K14" s="272" t="str">
        <f t="shared" si="8"/>
        <v/>
      </c>
      <c r="L14" s="273"/>
      <c r="M14" s="273"/>
      <c r="N14" s="273"/>
      <c r="O14" s="273"/>
      <c r="P14" s="273"/>
      <c r="Q14" s="273"/>
      <c r="R14" s="274"/>
      <c r="S14" s="153" t="str">
        <f t="shared" si="14"/>
        <v/>
      </c>
      <c r="T14" s="155"/>
      <c r="V14" s="260" t="s">
        <v>114</v>
      </c>
      <c r="W14" s="260"/>
      <c r="X14" s="260"/>
      <c r="Y14" s="260"/>
      <c r="Z14" s="260"/>
      <c r="AA14" s="260"/>
      <c r="AC14" s="264" t="s">
        <v>124</v>
      </c>
      <c r="AD14" s="265"/>
      <c r="AE14" s="265"/>
      <c r="AF14" s="265"/>
      <c r="AG14" s="265"/>
      <c r="AH14" s="279" t="e">
        <f>IF(OR(AH12&lt;10000,D5=AO4,AH19=2,AH19=1),AH12,IF(AH13="نعم",AE25+AE26/2,AH12))</f>
        <v>#N/A</v>
      </c>
      <c r="AI14" s="279"/>
      <c r="AJ14" s="280"/>
      <c r="AK14" s="31"/>
      <c r="BK14" s="57" t="str">
        <f t="shared" si="3"/>
        <v/>
      </c>
      <c r="BL14" s="53">
        <v>10</v>
      </c>
      <c r="BM14" s="53">
        <v>47</v>
      </c>
      <c r="BN14" s="53" t="s">
        <v>1157</v>
      </c>
      <c r="BO14" s="62" t="s">
        <v>108</v>
      </c>
      <c r="BP14" s="62" t="s">
        <v>123</v>
      </c>
      <c r="BQ14" s="57" t="str">
        <f t="shared" si="16"/>
        <v/>
      </c>
      <c r="BR14" s="59" t="str">
        <f>IFERROR(IF(VLOOKUP($D$1,ورقة4!$A$3:$BD$5429,MATCH(BM14,ورقة4!$A$2:$BD$2,0),0)=0,"",VLOOKUP($D$1,ورقة4!$A$3:$BD$5429,MATCH(BM14,ورقة4!$A$2:$BD$2,0),0)),"")</f>
        <v/>
      </c>
      <c r="BS14" s="54" t="str">
        <f>IF(BR14="م",BL14,"")</f>
        <v/>
      </c>
      <c r="BT14" s="57" t="str">
        <f t="shared" ref="BT14" si="18">IF(BR14="","",BL14)</f>
        <v/>
      </c>
      <c r="BV14" t="s">
        <v>1205</v>
      </c>
      <c r="BW14" s="125">
        <v>149</v>
      </c>
      <c r="BX14" s="53"/>
      <c r="BY14" s="57"/>
      <c r="BZ14" s="128"/>
      <c r="CA14" s="58"/>
    </row>
    <row r="15" spans="1:79" ht="25.2" customHeight="1" thickBot="1" x14ac:dyDescent="0.35">
      <c r="C15" s="61">
        <f t="shared" si="17"/>
        <v>0</v>
      </c>
      <c r="D15" s="61">
        <f t="shared" si="9"/>
        <v>0</v>
      </c>
      <c r="E15" s="64">
        <f t="shared" si="10"/>
        <v>0</v>
      </c>
      <c r="F15" s="61" t="str">
        <f t="shared" si="11"/>
        <v/>
      </c>
      <c r="G15" s="61" t="str">
        <f t="shared" si="12"/>
        <v/>
      </c>
      <c r="H15" s="61" t="str">
        <f t="shared" si="6"/>
        <v/>
      </c>
      <c r="I15" s="64" t="b">
        <f t="shared" si="13"/>
        <v>0</v>
      </c>
      <c r="J15" s="152" t="str">
        <f t="shared" si="7"/>
        <v/>
      </c>
      <c r="K15" s="272" t="str">
        <f t="shared" si="8"/>
        <v/>
      </c>
      <c r="L15" s="273"/>
      <c r="M15" s="273"/>
      <c r="N15" s="273"/>
      <c r="O15" s="273"/>
      <c r="P15" s="273"/>
      <c r="Q15" s="273"/>
      <c r="R15" s="274"/>
      <c r="S15" s="153" t="str">
        <f t="shared" si="14"/>
        <v/>
      </c>
      <c r="T15" s="155"/>
      <c r="V15" s="278" t="s">
        <v>84</v>
      </c>
      <c r="W15" s="278"/>
      <c r="X15" s="278"/>
      <c r="Y15" s="278"/>
      <c r="Z15" s="278"/>
      <c r="AA15" s="278"/>
      <c r="AC15" s="264" t="s">
        <v>125</v>
      </c>
      <c r="AD15" s="265"/>
      <c r="AE15" s="265"/>
      <c r="AF15" s="265"/>
      <c r="AG15" s="265"/>
      <c r="AH15" s="279" t="e">
        <f>IF(OR(D5=AV4,D5=AV7),0,AH12-AH14)</f>
        <v>#N/A</v>
      </c>
      <c r="AI15" s="279"/>
      <c r="AJ15" s="280"/>
      <c r="AK15" s="31"/>
      <c r="BK15" s="57" t="str">
        <f t="shared" si="3"/>
        <v/>
      </c>
      <c r="BL15" s="129">
        <v>11</v>
      </c>
      <c r="BM15" s="53">
        <v>48</v>
      </c>
      <c r="BN15" s="53" t="s">
        <v>1158</v>
      </c>
      <c r="BO15" s="62" t="s">
        <v>108</v>
      </c>
      <c r="BP15" s="62" t="s">
        <v>123</v>
      </c>
      <c r="BQ15" s="57" t="str">
        <f t="shared" si="16"/>
        <v/>
      </c>
      <c r="BR15" s="59" t="str">
        <f>IFERROR(IF(VLOOKUP($D$1,ورقة4!$A$3:$BD$5429,MATCH(BM15,ورقة4!$A$2:$BD$2,0),0)=0,"",VLOOKUP($D$1,ورقة4!$A$3:$BD$5429,MATCH(BM15,ورقة4!$A$2:$BD$2,0),0)),"")</f>
        <v/>
      </c>
      <c r="BS15" s="54" t="str">
        <f t="shared" ref="BS15:BS19" si="19">IF(BR15="م",BL15,"")</f>
        <v/>
      </c>
      <c r="BT15" s="57" t="str">
        <f t="shared" ref="BT15:BT19" si="20">IF(BR15="","",BL15)</f>
        <v/>
      </c>
      <c r="BV15" t="s">
        <v>1206</v>
      </c>
      <c r="BW15" s="125">
        <v>151</v>
      </c>
      <c r="BX15" s="57"/>
      <c r="BY15" s="57"/>
      <c r="BZ15" s="128"/>
      <c r="CA15" s="58"/>
    </row>
    <row r="16" spans="1:79" ht="25.2" customHeight="1" thickBot="1" x14ac:dyDescent="0.35">
      <c r="C16" s="61">
        <f t="shared" si="17"/>
        <v>0</v>
      </c>
      <c r="D16" s="61">
        <f t="shared" si="9"/>
        <v>0</v>
      </c>
      <c r="E16" s="64">
        <f t="shared" si="10"/>
        <v>0</v>
      </c>
      <c r="F16" s="61" t="str">
        <f t="shared" si="11"/>
        <v/>
      </c>
      <c r="G16" s="61" t="str">
        <f t="shared" si="12"/>
        <v/>
      </c>
      <c r="H16" s="61" t="str">
        <f t="shared" si="6"/>
        <v/>
      </c>
      <c r="I16" s="64" t="b">
        <f t="shared" si="13"/>
        <v>0</v>
      </c>
      <c r="J16" s="152" t="str">
        <f t="shared" si="7"/>
        <v/>
      </c>
      <c r="K16" s="272" t="str">
        <f t="shared" si="8"/>
        <v/>
      </c>
      <c r="L16" s="273"/>
      <c r="M16" s="273"/>
      <c r="N16" s="273"/>
      <c r="O16" s="273"/>
      <c r="P16" s="273"/>
      <c r="Q16" s="273"/>
      <c r="R16" s="274"/>
      <c r="S16" s="153" t="str">
        <f t="shared" si="14"/>
        <v/>
      </c>
      <c r="T16" s="155"/>
      <c r="V16" s="260" t="s">
        <v>1229</v>
      </c>
      <c r="W16" s="260"/>
      <c r="X16" s="260"/>
      <c r="Y16" s="260"/>
      <c r="Z16" s="260"/>
      <c r="AA16" s="260"/>
      <c r="AC16" s="264" t="s">
        <v>126</v>
      </c>
      <c r="AD16" s="265"/>
      <c r="AE16" s="265"/>
      <c r="AF16" s="265"/>
      <c r="AG16" s="265"/>
      <c r="AH16" s="279">
        <f>COUNTIFS(S9:S40,"ج",T9:T40,1)</f>
        <v>0</v>
      </c>
      <c r="AI16" s="279"/>
      <c r="AJ16" s="280"/>
      <c r="AK16" s="31"/>
      <c r="BK16" s="57" t="str">
        <f t="shared" si="3"/>
        <v/>
      </c>
      <c r="BL16" s="53">
        <v>12</v>
      </c>
      <c r="BM16" s="53">
        <v>49</v>
      </c>
      <c r="BN16" s="53" t="s">
        <v>1159</v>
      </c>
      <c r="BO16" s="62" t="s">
        <v>108</v>
      </c>
      <c r="BP16" s="62" t="s">
        <v>123</v>
      </c>
      <c r="BQ16" s="57" t="str">
        <f t="shared" si="16"/>
        <v/>
      </c>
      <c r="BR16" s="59" t="str">
        <f>IFERROR(IF(VLOOKUP($D$1,ورقة4!$A$3:$BD$5429,MATCH(BM16,ورقة4!$A$2:$BD$2,0),0)=0,"",VLOOKUP($D$1,ورقة4!$A$3:$BD$5429,MATCH(BM16,ورقة4!$A$2:$BD$2,0),0)),"")</f>
        <v/>
      </c>
      <c r="BS16" s="54" t="str">
        <f t="shared" si="19"/>
        <v/>
      </c>
      <c r="BT16" s="57" t="str">
        <f t="shared" si="20"/>
        <v/>
      </c>
      <c r="BU16" s="53"/>
      <c r="BV16" t="s">
        <v>1207</v>
      </c>
      <c r="BW16" s="125">
        <v>152</v>
      </c>
      <c r="BX16" s="53"/>
      <c r="BY16" s="57"/>
      <c r="BZ16" s="128"/>
      <c r="CA16" s="58"/>
    </row>
    <row r="17" spans="1:79" ht="25.2" customHeight="1" thickBot="1" x14ac:dyDescent="0.35">
      <c r="C17" s="61">
        <f t="shared" si="17"/>
        <v>0</v>
      </c>
      <c r="D17" s="61">
        <f t="shared" si="9"/>
        <v>0</v>
      </c>
      <c r="E17" s="64">
        <f t="shared" si="10"/>
        <v>0</v>
      </c>
      <c r="F17" s="61" t="str">
        <f t="shared" si="11"/>
        <v/>
      </c>
      <c r="G17" s="61" t="str">
        <f t="shared" si="12"/>
        <v/>
      </c>
      <c r="H17" s="61" t="str">
        <f t="shared" si="6"/>
        <v/>
      </c>
      <c r="I17" s="64" t="b">
        <f t="shared" si="13"/>
        <v>0</v>
      </c>
      <c r="J17" s="152" t="str">
        <f t="shared" si="7"/>
        <v/>
      </c>
      <c r="K17" s="272" t="str">
        <f t="shared" si="8"/>
        <v/>
      </c>
      <c r="L17" s="273"/>
      <c r="M17" s="273"/>
      <c r="N17" s="273"/>
      <c r="O17" s="273"/>
      <c r="P17" s="273"/>
      <c r="Q17" s="273"/>
      <c r="R17" s="274"/>
      <c r="S17" s="153" t="str">
        <f t="shared" si="14"/>
        <v/>
      </c>
      <c r="T17" s="155"/>
      <c r="V17" s="261"/>
      <c r="W17" s="261"/>
      <c r="X17" s="261"/>
      <c r="Y17" s="261"/>
      <c r="Z17" s="261"/>
      <c r="AA17" s="261"/>
      <c r="AC17" s="264" t="s">
        <v>127</v>
      </c>
      <c r="AD17" s="265"/>
      <c r="AE17" s="265"/>
      <c r="AF17" s="265"/>
      <c r="AG17" s="265"/>
      <c r="AH17" s="279">
        <f>COUNTIFS(S9:S40,"ر1",T9:T40,1)</f>
        <v>0</v>
      </c>
      <c r="AI17" s="279"/>
      <c r="AJ17" s="280"/>
      <c r="AK17" s="31"/>
      <c r="BK17" s="57" t="str">
        <f t="shared" si="3"/>
        <v/>
      </c>
      <c r="BL17" s="129">
        <v>13</v>
      </c>
      <c r="BM17" s="53">
        <v>50</v>
      </c>
      <c r="BN17" s="53" t="s">
        <v>1160</v>
      </c>
      <c r="BO17" s="62" t="s">
        <v>108</v>
      </c>
      <c r="BP17" s="62" t="s">
        <v>123</v>
      </c>
      <c r="BQ17" s="57" t="str">
        <f t="shared" si="16"/>
        <v/>
      </c>
      <c r="BR17" s="59" t="str">
        <f>IFERROR(IF(VLOOKUP($D$1,ورقة4!$A$3:$BD$5429,MATCH(BM17,ورقة4!$A$2:$BD$2,0),0)=0,"",VLOOKUP($D$1,ورقة4!$A$3:$BD$5429,MATCH(BM17,ورقة4!$A$2:$BD$2,0),0)),"")</f>
        <v/>
      </c>
      <c r="BS17" s="54" t="str">
        <f t="shared" si="19"/>
        <v/>
      </c>
      <c r="BT17" s="57" t="str">
        <f t="shared" si="20"/>
        <v/>
      </c>
      <c r="BV17" t="s">
        <v>1208</v>
      </c>
      <c r="BW17" s="125">
        <v>153</v>
      </c>
      <c r="BX17" s="57"/>
      <c r="BY17" s="57"/>
      <c r="BZ17" s="128"/>
      <c r="CA17" s="58"/>
    </row>
    <row r="18" spans="1:79" ht="25.2" customHeight="1" thickBot="1" x14ac:dyDescent="0.35">
      <c r="C18" s="61">
        <f t="shared" si="17"/>
        <v>0</v>
      </c>
      <c r="D18" s="61">
        <f t="shared" si="9"/>
        <v>0</v>
      </c>
      <c r="E18" s="64">
        <f t="shared" si="10"/>
        <v>0</v>
      </c>
      <c r="F18" s="61" t="str">
        <f t="shared" si="11"/>
        <v/>
      </c>
      <c r="G18" s="61" t="str">
        <f t="shared" si="12"/>
        <v/>
      </c>
      <c r="H18" s="61" t="str">
        <f t="shared" si="6"/>
        <v/>
      </c>
      <c r="I18" s="64" t="b">
        <f t="shared" si="13"/>
        <v>0</v>
      </c>
      <c r="J18" s="152" t="str">
        <f t="shared" si="7"/>
        <v/>
      </c>
      <c r="K18" s="272" t="str">
        <f t="shared" si="8"/>
        <v/>
      </c>
      <c r="L18" s="273"/>
      <c r="M18" s="273"/>
      <c r="N18" s="273"/>
      <c r="O18" s="273"/>
      <c r="P18" s="273"/>
      <c r="Q18" s="273"/>
      <c r="R18" s="274"/>
      <c r="S18" s="153" t="str">
        <f t="shared" si="14"/>
        <v/>
      </c>
      <c r="T18" s="155"/>
      <c r="V18" s="289" t="e">
        <f>IF(D3="أنثى","منقطعة عن التسجيل في","منقطع عن التسجيل في")</f>
        <v>#N/A</v>
      </c>
      <c r="W18" s="289"/>
      <c r="X18" s="289"/>
      <c r="Y18" s="289"/>
      <c r="Z18" s="289"/>
      <c r="AA18" s="289"/>
      <c r="AC18" s="264" t="s">
        <v>128</v>
      </c>
      <c r="AD18" s="265"/>
      <c r="AE18" s="265"/>
      <c r="AF18" s="265"/>
      <c r="AG18" s="265"/>
      <c r="AH18" s="279">
        <f>COUNTIFS(S9:S40,"ر2",T9:T40,1)</f>
        <v>0</v>
      </c>
      <c r="AI18" s="279"/>
      <c r="AJ18" s="280"/>
      <c r="AK18" s="31"/>
      <c r="BK18" s="57" t="str">
        <f t="shared" si="3"/>
        <v/>
      </c>
      <c r="BL18" s="53">
        <v>14</v>
      </c>
      <c r="BM18" s="62">
        <v>51</v>
      </c>
      <c r="BN18" s="57" t="s">
        <v>1161</v>
      </c>
      <c r="BQ18" s="57" t="str">
        <f>IFERROR(VLOOKUP(BN18,$K$9:$T$21,10,0),"")</f>
        <v/>
      </c>
      <c r="BR18" s="59" t="str">
        <f>IFERROR(IF(VLOOKUP($D$1,ورقة4!$A$3:$BD$5429,MATCH(BM18,ورقة4!$A$2:$BD$2,0),0)=0,"",VLOOKUP($D$1,ورقة4!$A$3:$BD$5429,MATCH(BM18,ورقة4!$A$2:$BD$2,0),0)),"")</f>
        <v/>
      </c>
      <c r="BS18" s="54" t="str">
        <f t="shared" si="19"/>
        <v/>
      </c>
      <c r="BT18" s="57" t="str">
        <f t="shared" si="20"/>
        <v/>
      </c>
      <c r="BV18" t="s">
        <v>1209</v>
      </c>
      <c r="BW18" s="125">
        <v>154</v>
      </c>
      <c r="BX18" s="53"/>
      <c r="BY18" s="57"/>
      <c r="BZ18" s="128"/>
      <c r="CA18" s="58"/>
    </row>
    <row r="19" spans="1:79" ht="25.2" customHeight="1" thickBot="1" x14ac:dyDescent="0.35">
      <c r="C19" s="61">
        <f t="shared" si="17"/>
        <v>0</v>
      </c>
      <c r="D19" s="61">
        <f t="shared" si="9"/>
        <v>0</v>
      </c>
      <c r="E19" s="64">
        <f t="shared" si="10"/>
        <v>0</v>
      </c>
      <c r="F19" s="61" t="str">
        <f t="shared" si="11"/>
        <v/>
      </c>
      <c r="G19" s="61" t="str">
        <f t="shared" si="12"/>
        <v/>
      </c>
      <c r="H19" s="61" t="str">
        <f t="shared" si="6"/>
        <v/>
      </c>
      <c r="I19" s="64" t="b">
        <f t="shared" si="13"/>
        <v>0</v>
      </c>
      <c r="J19" s="152" t="str">
        <f t="shared" si="7"/>
        <v/>
      </c>
      <c r="K19" s="272" t="str">
        <f t="shared" si="8"/>
        <v/>
      </c>
      <c r="L19" s="273"/>
      <c r="M19" s="273"/>
      <c r="N19" s="273"/>
      <c r="O19" s="273"/>
      <c r="P19" s="273"/>
      <c r="Q19" s="273"/>
      <c r="R19" s="274"/>
      <c r="S19" s="153" t="str">
        <f t="shared" si="14"/>
        <v/>
      </c>
      <c r="T19" s="155"/>
      <c r="U19" s="60" t="str">
        <f>IFERROR(SMALL($A$27:A37,BL5),"")</f>
        <v/>
      </c>
      <c r="V19" s="259" t="str">
        <f>IFERROR(VLOOKUP(U19,$A$49:$B$59,2,0),"")</f>
        <v/>
      </c>
      <c r="W19" s="259"/>
      <c r="X19" s="259"/>
      <c r="Y19" s="259"/>
      <c r="Z19" s="259"/>
      <c r="AA19" s="259"/>
      <c r="AB19" s="61">
        <f>COUNTIF(S10:S31,"A")</f>
        <v>0</v>
      </c>
      <c r="AC19" s="268" t="s">
        <v>130</v>
      </c>
      <c r="AD19" s="269"/>
      <c r="AE19" s="269"/>
      <c r="AF19" s="269"/>
      <c r="AG19" s="269"/>
      <c r="AH19" s="270">
        <f>IF(AB19&gt;0,COUNTIFS(S10:S35,"A",T10:T35,1),SUM(AH16:AJ18))</f>
        <v>0</v>
      </c>
      <c r="AI19" s="270"/>
      <c r="AJ19" s="271"/>
      <c r="AK19" s="50"/>
      <c r="BK19" s="57" t="str">
        <f t="shared" si="3"/>
        <v/>
      </c>
      <c r="BL19" s="129">
        <v>15</v>
      </c>
      <c r="BM19" s="53" t="str">
        <f>IF(U10&lt;&gt;0,U10,"a2")</f>
        <v>a2</v>
      </c>
      <c r="BN19" s="53" t="str">
        <f>V10</f>
        <v>اختر اسم المقرر الاختياري من السنة الأولى</v>
      </c>
      <c r="BO19" s="62" t="s">
        <v>131</v>
      </c>
      <c r="BP19" s="62" t="s">
        <v>109</v>
      </c>
      <c r="BQ19" s="57" t="str">
        <f t="shared" si="16"/>
        <v/>
      </c>
      <c r="BR19" s="59" t="str">
        <f>IFERROR(IF(VLOOKUP($D$1,ورقة4!$A$3:$BD$5429,MATCH(BM19,ورقة4!$A$2:$BD$2,0),0)=0,"",VLOOKUP($D$1,ورقة4!$A$3:$BD$5429,MATCH(BM19,ورقة4!$A$2:$BD$2,0),0)),"")</f>
        <v/>
      </c>
      <c r="BS19" s="54" t="str">
        <f t="shared" si="19"/>
        <v/>
      </c>
      <c r="BT19" s="57" t="str">
        <f t="shared" si="20"/>
        <v/>
      </c>
      <c r="BV19" t="s">
        <v>1210</v>
      </c>
      <c r="BW19" s="125">
        <v>155</v>
      </c>
      <c r="BX19" s="57"/>
      <c r="BY19" s="57"/>
      <c r="BZ19" s="128"/>
      <c r="CA19" s="58"/>
    </row>
    <row r="20" spans="1:79" ht="25.2" customHeight="1" thickTop="1" thickBot="1" x14ac:dyDescent="0.35">
      <c r="C20" s="61">
        <f t="shared" si="17"/>
        <v>0</v>
      </c>
      <c r="D20" s="61">
        <f t="shared" si="9"/>
        <v>0</v>
      </c>
      <c r="E20" s="64">
        <f t="shared" si="10"/>
        <v>0</v>
      </c>
      <c r="F20" s="61" t="str">
        <f t="shared" si="11"/>
        <v/>
      </c>
      <c r="G20" s="61" t="str">
        <f t="shared" si="12"/>
        <v/>
      </c>
      <c r="H20" s="61" t="str">
        <f t="shared" si="6"/>
        <v/>
      </c>
      <c r="I20" s="64" t="b">
        <f t="shared" si="13"/>
        <v>0</v>
      </c>
      <c r="J20" s="152" t="str">
        <f t="shared" si="7"/>
        <v/>
      </c>
      <c r="K20" s="272" t="str">
        <f t="shared" si="8"/>
        <v/>
      </c>
      <c r="L20" s="273"/>
      <c r="M20" s="273"/>
      <c r="N20" s="273"/>
      <c r="O20" s="273"/>
      <c r="P20" s="273"/>
      <c r="Q20" s="273"/>
      <c r="R20" s="274"/>
      <c r="S20" s="153" t="str">
        <f t="shared" si="14"/>
        <v/>
      </c>
      <c r="T20" s="155"/>
      <c r="U20" s="60" t="str">
        <f>IFERROR(SMALL($A$27:A38,BL6),"")</f>
        <v/>
      </c>
      <c r="V20" s="259" t="str">
        <f t="shared" ref="V20:V28" si="21">IFERROR(VLOOKUP(U20,$A$49:$B$59,2,0),"")</f>
        <v/>
      </c>
      <c r="W20" s="259"/>
      <c r="X20" s="259"/>
      <c r="Y20" s="259"/>
      <c r="Z20" s="259"/>
      <c r="AA20" s="259"/>
      <c r="AC20" s="263" t="e">
        <f>'إدخال البيانات'!A2</f>
        <v>#N/A</v>
      </c>
      <c r="AD20" s="263"/>
      <c r="AE20" s="263"/>
      <c r="AF20" s="263"/>
      <c r="AG20" s="263"/>
      <c r="AH20" s="263"/>
      <c r="AI20" s="263"/>
      <c r="AJ20" s="263"/>
      <c r="AK20" s="63"/>
      <c r="BK20" s="57" t="str">
        <f t="shared" si="3"/>
        <v/>
      </c>
      <c r="BL20" s="53">
        <v>16</v>
      </c>
      <c r="BM20" s="130"/>
      <c r="BN20" s="130" t="s">
        <v>129</v>
      </c>
      <c r="BO20" s="62" t="s">
        <v>131</v>
      </c>
      <c r="BP20" s="62" t="s">
        <v>109</v>
      </c>
      <c r="BQ20" s="57" t="str">
        <f t="shared" si="16"/>
        <v/>
      </c>
      <c r="BR20" s="59" t="str">
        <f>IFERROR(IF(VLOOKUP($D$1,ورقة4!$A$3:$BD$5429,MATCH(BM20,ورقة4!$A$2:$BD$2,0),0)=0,"",VLOOKUP($D$1,ورقة4!$A$3:$BD$5429,MATCH(BM20,ورقة4!$A$2:$BD$2,0),0)),"")</f>
        <v/>
      </c>
      <c r="BS20" s="57" t="str">
        <f>IF(AND(BS21="",BS22="",BS23="",BS24="",BS25="",BS26="",BS27=""),"",BL20)</f>
        <v/>
      </c>
      <c r="BT20" s="57" t="str">
        <f>IF(AND(BT21="",BT22="",BT23="",BT24="",BT25="",BT26="",BT27=""),"",BL20)</f>
        <v/>
      </c>
      <c r="BV20" t="s">
        <v>1227</v>
      </c>
      <c r="BW20"/>
      <c r="BX20" s="53"/>
      <c r="BY20" s="57"/>
      <c r="BZ20" s="128"/>
      <c r="CA20" s="58"/>
    </row>
    <row r="21" spans="1:79" ht="25.2" customHeight="1" thickBot="1" x14ac:dyDescent="0.35">
      <c r="A21" s="61" t="str">
        <f t="shared" ref="A21:A22" si="22">IFERROR(SMALL($BS$4:$BS$42,BL18),"")</f>
        <v/>
      </c>
      <c r="B21" s="61">
        <f t="shared" ref="B21:B22" si="23">IF(OR(A21=1,A21=8,A21=14,A21=21,A21=27,A21=33,A21=""),0,1)</f>
        <v>0</v>
      </c>
      <c r="C21" s="61">
        <f t="shared" si="17"/>
        <v>0</v>
      </c>
      <c r="D21" s="61">
        <f t="shared" si="9"/>
        <v>0</v>
      </c>
      <c r="E21" s="64">
        <f t="shared" si="10"/>
        <v>0</v>
      </c>
      <c r="F21" s="61" t="str">
        <f t="shared" si="11"/>
        <v/>
      </c>
      <c r="G21" s="61" t="str">
        <f t="shared" si="12"/>
        <v/>
      </c>
      <c r="H21" s="61" t="str">
        <f t="shared" si="6"/>
        <v/>
      </c>
      <c r="I21" s="64" t="b">
        <f t="shared" si="13"/>
        <v>0</v>
      </c>
      <c r="J21" s="152" t="str">
        <f t="shared" si="7"/>
        <v/>
      </c>
      <c r="K21" s="272" t="str">
        <f t="shared" si="8"/>
        <v/>
      </c>
      <c r="L21" s="273"/>
      <c r="M21" s="273"/>
      <c r="N21" s="273"/>
      <c r="O21" s="273"/>
      <c r="P21" s="273"/>
      <c r="Q21" s="273"/>
      <c r="R21" s="274"/>
      <c r="S21" s="153" t="str">
        <f t="shared" si="14"/>
        <v/>
      </c>
      <c r="T21" s="155"/>
      <c r="U21" s="60" t="str">
        <f>IFERROR(SMALL($A$27:A39,BL7),"")</f>
        <v/>
      </c>
      <c r="V21" s="259" t="str">
        <f t="shared" si="21"/>
        <v/>
      </c>
      <c r="W21" s="259"/>
      <c r="X21" s="259"/>
      <c r="Y21" s="259"/>
      <c r="Z21" s="259"/>
      <c r="AA21" s="259"/>
      <c r="AK21" s="63"/>
      <c r="BK21" s="57" t="str">
        <f t="shared" si="3"/>
        <v/>
      </c>
      <c r="BL21" s="129">
        <v>17</v>
      </c>
      <c r="BM21" s="53">
        <v>52</v>
      </c>
      <c r="BN21" s="53" t="s">
        <v>1162</v>
      </c>
      <c r="BO21" s="62" t="s">
        <v>131</v>
      </c>
      <c r="BP21" s="62" t="s">
        <v>109</v>
      </c>
      <c r="BQ21" s="57" t="str">
        <f t="shared" si="16"/>
        <v/>
      </c>
      <c r="BR21" s="59" t="str">
        <f>IFERROR(IF(VLOOKUP($D$1,ورقة4!$A$3:$BD$5429,MATCH(BM21,ورقة4!$A$2:$BD$2,0),0)=0,"",VLOOKUP($D$1,ورقة4!$A$3:$BD$5429,MATCH(BM21,ورقة4!$A$2:$BD$2,0),0)),"")</f>
        <v/>
      </c>
      <c r="BS21" s="54" t="str">
        <f t="shared" ref="BS21" si="24">IF(BR21="م",BL21,"")</f>
        <v/>
      </c>
      <c r="BT21" s="57" t="str">
        <f t="shared" ref="BT21" si="25">IF(BR21="","",BL21)</f>
        <v/>
      </c>
      <c r="BV21" t="s">
        <v>1211</v>
      </c>
      <c r="BW21" s="125">
        <v>157</v>
      </c>
      <c r="BX21" s="57"/>
      <c r="BY21" s="57"/>
      <c r="BZ21" s="128"/>
      <c r="CA21" s="58"/>
    </row>
    <row r="22" spans="1:79" ht="25.2" customHeight="1" thickBot="1" x14ac:dyDescent="0.35">
      <c r="A22" s="61" t="str">
        <f t="shared" si="22"/>
        <v/>
      </c>
      <c r="B22" s="61">
        <f t="shared" si="23"/>
        <v>0</v>
      </c>
      <c r="C22" s="61">
        <f t="shared" si="17"/>
        <v>0</v>
      </c>
      <c r="D22" s="61">
        <f t="shared" si="9"/>
        <v>0</v>
      </c>
      <c r="E22" s="64">
        <f t="shared" si="10"/>
        <v>0</v>
      </c>
      <c r="F22" s="61" t="str">
        <f t="shared" si="11"/>
        <v/>
      </c>
      <c r="G22" s="61" t="str">
        <f t="shared" si="12"/>
        <v/>
      </c>
      <c r="H22" s="61" t="str">
        <f t="shared" si="6"/>
        <v/>
      </c>
      <c r="I22" s="64" t="b">
        <f t="shared" si="13"/>
        <v>0</v>
      </c>
      <c r="J22" s="152" t="str">
        <f t="shared" si="7"/>
        <v/>
      </c>
      <c r="K22" s="272" t="str">
        <f t="shared" si="8"/>
        <v/>
      </c>
      <c r="L22" s="273"/>
      <c r="M22" s="273"/>
      <c r="N22" s="273"/>
      <c r="O22" s="273"/>
      <c r="P22" s="273"/>
      <c r="Q22" s="273"/>
      <c r="R22" s="274"/>
      <c r="S22" s="153" t="str">
        <f t="shared" si="14"/>
        <v/>
      </c>
      <c r="T22" s="155"/>
      <c r="U22" s="60" t="str">
        <f>IFERROR(SMALL($A$27:A40,BL8),"")</f>
        <v/>
      </c>
      <c r="V22" s="259" t="str">
        <f t="shared" si="21"/>
        <v/>
      </c>
      <c r="W22" s="259"/>
      <c r="X22" s="259"/>
      <c r="Y22" s="259"/>
      <c r="Z22" s="259"/>
      <c r="AA22" s="259"/>
      <c r="AC22" s="60"/>
      <c r="AD22" s="60"/>
      <c r="AE22" s="60"/>
      <c r="AF22" s="60"/>
      <c r="AK22" s="63"/>
      <c r="BK22" s="57" t="str">
        <f t="shared" si="3"/>
        <v/>
      </c>
      <c r="BL22" s="53">
        <v>18</v>
      </c>
      <c r="BM22" s="53">
        <v>53</v>
      </c>
      <c r="BN22" s="53" t="s">
        <v>1163</v>
      </c>
      <c r="BO22" s="62" t="s">
        <v>131</v>
      </c>
      <c r="BP22" s="62" t="s">
        <v>109</v>
      </c>
      <c r="BQ22" s="57" t="str">
        <f t="shared" si="16"/>
        <v/>
      </c>
      <c r="BR22" s="59" t="str">
        <f>IFERROR(IF(VLOOKUP($D$1,ورقة4!$A$3:$BD$5429,MATCH(BM22,ورقة4!$A$2:$BD$2,0),0)=0,"",VLOOKUP($D$1,ورقة4!$A$3:$BD$5429,MATCH(BM22,ورقة4!$A$2:$BD$2,0),0)),"")</f>
        <v/>
      </c>
      <c r="BS22" s="54" t="str">
        <f t="shared" ref="BS22:BS27" si="26">IF(BR22="م",BL22,"")</f>
        <v/>
      </c>
      <c r="BT22" s="57" t="str">
        <f t="shared" ref="BT22:BT27" si="27">IF(BR22="","",BL22)</f>
        <v/>
      </c>
      <c r="BV22" t="s">
        <v>1212</v>
      </c>
      <c r="BW22" s="125">
        <v>158</v>
      </c>
      <c r="BX22" s="53"/>
      <c r="BY22" s="57"/>
      <c r="BZ22" s="128"/>
      <c r="CA22" s="58"/>
    </row>
    <row r="23" spans="1:79" ht="25.2" customHeight="1" thickBot="1" x14ac:dyDescent="0.35">
      <c r="B23" s="182"/>
      <c r="C23" s="61">
        <f t="shared" si="17"/>
        <v>0</v>
      </c>
      <c r="D23" s="61">
        <f t="shared" si="9"/>
        <v>0</v>
      </c>
      <c r="E23" s="64">
        <f t="shared" si="10"/>
        <v>0</v>
      </c>
      <c r="F23" s="61" t="str">
        <f t="shared" si="11"/>
        <v/>
      </c>
      <c r="G23" s="61" t="str">
        <f t="shared" si="12"/>
        <v/>
      </c>
      <c r="H23" s="61" t="str">
        <f t="shared" si="6"/>
        <v/>
      </c>
      <c r="I23" s="64" t="b">
        <f t="shared" si="13"/>
        <v>0</v>
      </c>
      <c r="J23" s="152" t="str">
        <f t="shared" si="7"/>
        <v/>
      </c>
      <c r="K23" s="272" t="str">
        <f t="shared" si="8"/>
        <v/>
      </c>
      <c r="L23" s="273"/>
      <c r="M23" s="273"/>
      <c r="N23" s="273"/>
      <c r="O23" s="273"/>
      <c r="P23" s="273"/>
      <c r="Q23" s="273"/>
      <c r="R23" s="274"/>
      <c r="S23" s="153" t="str">
        <f t="shared" si="14"/>
        <v/>
      </c>
      <c r="T23" s="155"/>
      <c r="U23" s="60" t="str">
        <f>IFERROR(SMALL($A$27:A41,BL9),"")</f>
        <v/>
      </c>
      <c r="V23" s="259" t="str">
        <f t="shared" si="21"/>
        <v/>
      </c>
      <c r="W23" s="259"/>
      <c r="X23" s="259"/>
      <c r="Y23" s="259"/>
      <c r="Z23" s="259"/>
      <c r="AA23" s="259"/>
      <c r="AB23" s="22"/>
      <c r="AC23" s="60"/>
      <c r="AD23" s="61">
        <v>1</v>
      </c>
      <c r="AE23" s="64" t="e">
        <f>VLOOKUP(AD23,$C$10:$E$26,3,0)</f>
        <v>#N/A</v>
      </c>
      <c r="AF23" s="60"/>
      <c r="AK23" s="63"/>
      <c r="BK23" s="57" t="str">
        <f t="shared" si="3"/>
        <v/>
      </c>
      <c r="BL23" s="129">
        <v>19</v>
      </c>
      <c r="BM23" s="53">
        <v>54</v>
      </c>
      <c r="BN23" s="53" t="s">
        <v>1164</v>
      </c>
      <c r="BO23" s="62" t="s">
        <v>131</v>
      </c>
      <c r="BP23" s="62" t="s">
        <v>109</v>
      </c>
      <c r="BQ23" s="57" t="str">
        <f t="shared" si="16"/>
        <v/>
      </c>
      <c r="BR23" s="59" t="str">
        <f>IFERROR(IF(VLOOKUP($D$1,ورقة4!$A$3:$BD$5429,MATCH(BM23,ورقة4!$A$2:$BD$2,0),0)=0,"",VLOOKUP($D$1,ورقة4!$A$3:$BD$5429,MATCH(BM23,ورقة4!$A$2:$BD$2,0),0)),"")</f>
        <v/>
      </c>
      <c r="BS23" s="54" t="str">
        <f t="shared" si="26"/>
        <v/>
      </c>
      <c r="BT23" s="57" t="str">
        <f t="shared" si="27"/>
        <v/>
      </c>
      <c r="BU23" s="53"/>
      <c r="BV23" t="s">
        <v>1213</v>
      </c>
      <c r="BW23" s="125">
        <v>159</v>
      </c>
      <c r="BX23" s="57"/>
      <c r="BY23" s="57"/>
      <c r="BZ23" s="128"/>
      <c r="CA23" s="58"/>
    </row>
    <row r="24" spans="1:79" ht="25.2" customHeight="1" thickBot="1" x14ac:dyDescent="0.35">
      <c r="B24" s="182"/>
      <c r="C24" s="61">
        <f t="shared" si="17"/>
        <v>0</v>
      </c>
      <c r="D24" s="61">
        <f t="shared" si="9"/>
        <v>0</v>
      </c>
      <c r="E24" s="64">
        <f t="shared" si="10"/>
        <v>0</v>
      </c>
      <c r="F24" s="61" t="str">
        <f t="shared" si="11"/>
        <v/>
      </c>
      <c r="G24" s="61" t="str">
        <f t="shared" si="12"/>
        <v/>
      </c>
      <c r="H24" s="61" t="str">
        <f t="shared" si="6"/>
        <v/>
      </c>
      <c r="I24" s="64" t="b">
        <f t="shared" si="13"/>
        <v>0</v>
      </c>
      <c r="J24" s="152" t="str">
        <f t="shared" si="7"/>
        <v/>
      </c>
      <c r="K24" s="272" t="str">
        <f t="shared" si="8"/>
        <v/>
      </c>
      <c r="L24" s="273"/>
      <c r="M24" s="273"/>
      <c r="N24" s="273"/>
      <c r="O24" s="273"/>
      <c r="P24" s="273"/>
      <c r="Q24" s="273"/>
      <c r="R24" s="274"/>
      <c r="S24" s="153" t="str">
        <f t="shared" si="14"/>
        <v/>
      </c>
      <c r="T24" s="155"/>
      <c r="U24" s="60" t="str">
        <f>IFERROR(SMALL($A$27:A42,BL10),"")</f>
        <v/>
      </c>
      <c r="V24" s="259" t="str">
        <f t="shared" si="21"/>
        <v/>
      </c>
      <c r="W24" s="259"/>
      <c r="X24" s="259"/>
      <c r="Y24" s="259"/>
      <c r="Z24" s="259"/>
      <c r="AA24" s="259"/>
      <c r="AB24" s="22"/>
      <c r="AC24" s="60"/>
      <c r="AD24" s="61">
        <v>2</v>
      </c>
      <c r="AE24" s="64" t="e">
        <f>VLOOKUP(AD24,$C$10:$E$26,3,0)</f>
        <v>#N/A</v>
      </c>
      <c r="AF24" s="60"/>
      <c r="AG24" s="60"/>
      <c r="AH24" s="60"/>
      <c r="AI24" s="60"/>
      <c r="BK24" s="57" t="str">
        <f t="shared" si="3"/>
        <v/>
      </c>
      <c r="BL24" s="53">
        <v>20</v>
      </c>
      <c r="BM24" s="53">
        <v>55</v>
      </c>
      <c r="BN24" s="53" t="s">
        <v>1165</v>
      </c>
      <c r="BO24" s="62" t="s">
        <v>131</v>
      </c>
      <c r="BP24" s="62" t="s">
        <v>109</v>
      </c>
      <c r="BQ24" s="57" t="str">
        <f t="shared" si="16"/>
        <v/>
      </c>
      <c r="BR24" s="59" t="str">
        <f>IFERROR(IF(VLOOKUP($D$1,ورقة4!$A$3:$BD$5429,MATCH(BM24,ورقة4!$A$2:$BD$2,0),0)=0,"",VLOOKUP($D$1,ورقة4!$A$3:$BD$5429,MATCH(BM24,ورقة4!$A$2:$BD$2,0),0)),"")</f>
        <v/>
      </c>
      <c r="BS24" s="54" t="str">
        <f t="shared" si="26"/>
        <v/>
      </c>
      <c r="BT24" s="57" t="str">
        <f t="shared" si="27"/>
        <v/>
      </c>
      <c r="BV24" t="s">
        <v>1214</v>
      </c>
      <c r="BW24" s="125">
        <v>160</v>
      </c>
      <c r="BX24" s="53"/>
      <c r="BY24" s="57"/>
      <c r="BZ24" s="128"/>
      <c r="CA24" s="58"/>
    </row>
    <row r="25" spans="1:79" ht="25.2" customHeight="1" thickBot="1" x14ac:dyDescent="0.35">
      <c r="B25" s="182"/>
      <c r="C25" s="61">
        <f t="shared" si="17"/>
        <v>0</v>
      </c>
      <c r="D25" s="61">
        <f t="shared" si="9"/>
        <v>0</v>
      </c>
      <c r="E25" s="64">
        <f t="shared" si="10"/>
        <v>0</v>
      </c>
      <c r="F25" s="61" t="str">
        <f t="shared" si="11"/>
        <v/>
      </c>
      <c r="G25" s="61" t="str">
        <f t="shared" si="12"/>
        <v/>
      </c>
      <c r="H25" s="61" t="str">
        <f t="shared" si="6"/>
        <v/>
      </c>
      <c r="I25" s="64" t="b">
        <f t="shared" si="13"/>
        <v>0</v>
      </c>
      <c r="J25" s="152" t="str">
        <f t="shared" si="7"/>
        <v/>
      </c>
      <c r="K25" s="272" t="str">
        <f t="shared" si="8"/>
        <v/>
      </c>
      <c r="L25" s="273"/>
      <c r="M25" s="273"/>
      <c r="N25" s="273"/>
      <c r="O25" s="273"/>
      <c r="P25" s="273"/>
      <c r="Q25" s="273"/>
      <c r="R25" s="274"/>
      <c r="S25" s="153" t="str">
        <f t="shared" si="14"/>
        <v/>
      </c>
      <c r="T25" s="155"/>
      <c r="U25" s="60" t="str">
        <f>IFERROR(SMALL($A$27:A43,BL11),"")</f>
        <v/>
      </c>
      <c r="V25" s="259" t="str">
        <f t="shared" si="21"/>
        <v/>
      </c>
      <c r="W25" s="259"/>
      <c r="X25" s="259"/>
      <c r="Y25" s="259"/>
      <c r="Z25" s="259"/>
      <c r="AA25" s="259"/>
      <c r="AB25" s="22"/>
      <c r="AC25" s="60"/>
      <c r="AE25" s="64" t="e">
        <f>SUM(AE23:AE24)</f>
        <v>#N/A</v>
      </c>
      <c r="AF25" s="60"/>
      <c r="AG25" s="60"/>
      <c r="AH25" s="60"/>
      <c r="AI25" s="60"/>
      <c r="BK25" s="57" t="str">
        <f t="shared" si="3"/>
        <v/>
      </c>
      <c r="BL25" s="129">
        <v>21</v>
      </c>
      <c r="BM25" s="53">
        <v>56</v>
      </c>
      <c r="BN25" s="57" t="s">
        <v>1166</v>
      </c>
      <c r="BQ25" s="57"/>
      <c r="BR25" s="59" t="str">
        <f>IFERROR(IF(VLOOKUP($D$1,ورقة4!$A$3:$BD$5429,MATCH(BM25,ورقة4!$A$2:$BD$2,0),0)=0,"",VLOOKUP($D$1,ورقة4!$A$3:$BD$5429,MATCH(BM25,ورقة4!$A$2:$BD$2,0),0)),"")</f>
        <v/>
      </c>
      <c r="BS25" s="54" t="str">
        <f t="shared" si="26"/>
        <v/>
      </c>
      <c r="BT25" s="57" t="str">
        <f t="shared" si="27"/>
        <v/>
      </c>
      <c r="BV25" t="s">
        <v>1215</v>
      </c>
      <c r="BW25" s="125">
        <v>162</v>
      </c>
      <c r="BX25" s="57"/>
      <c r="BY25" s="57"/>
      <c r="BZ25" s="128"/>
      <c r="CA25" s="58"/>
    </row>
    <row r="26" spans="1:79" ht="25.2" customHeight="1" thickBot="1" x14ac:dyDescent="0.35">
      <c r="A26" s="60"/>
      <c r="B26" s="182"/>
      <c r="C26" s="61">
        <f t="shared" si="17"/>
        <v>0</v>
      </c>
      <c r="D26" s="61">
        <f t="shared" si="9"/>
        <v>0</v>
      </c>
      <c r="E26" s="64">
        <f t="shared" si="10"/>
        <v>0</v>
      </c>
      <c r="F26" s="61" t="str">
        <f t="shared" si="11"/>
        <v/>
      </c>
      <c r="G26" s="61" t="str">
        <f t="shared" si="12"/>
        <v/>
      </c>
      <c r="H26" s="61" t="str">
        <f t="shared" si="6"/>
        <v/>
      </c>
      <c r="I26" s="64" t="b">
        <f t="shared" si="13"/>
        <v>0</v>
      </c>
      <c r="J26" s="152" t="str">
        <f t="shared" si="7"/>
        <v/>
      </c>
      <c r="K26" s="272" t="str">
        <f t="shared" si="8"/>
        <v/>
      </c>
      <c r="L26" s="273"/>
      <c r="M26" s="273"/>
      <c r="N26" s="273"/>
      <c r="O26" s="273"/>
      <c r="P26" s="273"/>
      <c r="Q26" s="273"/>
      <c r="R26" s="274"/>
      <c r="S26" s="153" t="str">
        <f t="shared" si="14"/>
        <v/>
      </c>
      <c r="T26" s="155"/>
      <c r="U26" s="60" t="str">
        <f>IFERROR(SMALL($A$27:A44,BL12),"")</f>
        <v/>
      </c>
      <c r="V26" s="259" t="str">
        <f t="shared" si="21"/>
        <v/>
      </c>
      <c r="W26" s="259"/>
      <c r="X26" s="259"/>
      <c r="Y26" s="259"/>
      <c r="Z26" s="259"/>
      <c r="AA26" s="259"/>
      <c r="AB26" s="22"/>
      <c r="AC26" s="60"/>
      <c r="AE26" s="65" t="e">
        <f>AH12-(AE23+AE24)</f>
        <v>#N/A</v>
      </c>
      <c r="AF26" s="60"/>
      <c r="AG26" s="60"/>
      <c r="AH26" s="60"/>
      <c r="AI26" s="60"/>
      <c r="BK26" s="57" t="str">
        <f t="shared" si="3"/>
        <v/>
      </c>
      <c r="BL26" s="53">
        <v>22</v>
      </c>
      <c r="BM26" s="53">
        <v>57</v>
      </c>
      <c r="BN26" s="53" t="s">
        <v>1167</v>
      </c>
      <c r="BO26" s="62" t="s">
        <v>131</v>
      </c>
      <c r="BP26" s="62" t="s">
        <v>123</v>
      </c>
      <c r="BQ26" s="57" t="str">
        <f>IFERROR(VLOOKUP(BN26,$K$9:$T$21,10,0),"")</f>
        <v/>
      </c>
      <c r="BR26" s="59" t="str">
        <f>IFERROR(IF(VLOOKUP($D$1,ورقة4!$A$3:$BD$5429,MATCH(BM26,ورقة4!$A$2:$BD$2,0),0)=0,"",VLOOKUP($D$1,ورقة4!$A$3:$BD$5429,MATCH(BM26,ورقة4!$A$2:$BD$2,0),0)),"")</f>
        <v/>
      </c>
      <c r="BS26" s="54" t="str">
        <f t="shared" si="26"/>
        <v/>
      </c>
      <c r="BT26" s="57" t="str">
        <f t="shared" si="27"/>
        <v/>
      </c>
      <c r="BV26" t="s">
        <v>1216</v>
      </c>
      <c r="BW26" s="125">
        <v>164</v>
      </c>
      <c r="BX26" s="53"/>
      <c r="BY26" s="57"/>
    </row>
    <row r="27" spans="1:79" ht="25.2" customHeight="1" thickBot="1" x14ac:dyDescent="0.35">
      <c r="A27" s="60" t="e">
        <f>IF(VLOOKUP($D$1,ورقة2!$A$2:$AG$3339,23,0)="م",1,"")</f>
        <v>#N/A</v>
      </c>
      <c r="B27" s="27" t="s">
        <v>133</v>
      </c>
      <c r="C27" s="61">
        <f t="shared" si="17"/>
        <v>0</v>
      </c>
      <c r="D27" s="61">
        <f t="shared" si="9"/>
        <v>0</v>
      </c>
      <c r="E27" s="64">
        <f t="shared" si="10"/>
        <v>0</v>
      </c>
      <c r="F27" s="61" t="str">
        <f t="shared" si="11"/>
        <v/>
      </c>
      <c r="G27" s="61" t="str">
        <f t="shared" si="12"/>
        <v/>
      </c>
      <c r="H27" s="61" t="str">
        <f t="shared" si="6"/>
        <v/>
      </c>
      <c r="I27" s="64" t="b">
        <f t="shared" si="13"/>
        <v>0</v>
      </c>
      <c r="J27" s="152" t="str">
        <f t="shared" si="7"/>
        <v/>
      </c>
      <c r="K27" s="272" t="str">
        <f t="shared" si="8"/>
        <v/>
      </c>
      <c r="L27" s="273"/>
      <c r="M27" s="273"/>
      <c r="N27" s="273"/>
      <c r="O27" s="273"/>
      <c r="P27" s="273"/>
      <c r="Q27" s="273"/>
      <c r="R27" s="274"/>
      <c r="S27" s="153" t="str">
        <f t="shared" si="14"/>
        <v/>
      </c>
      <c r="T27" s="155"/>
      <c r="U27" s="60" t="str">
        <f>IFERROR(SMALL($A$27:A45,BL13),"")</f>
        <v/>
      </c>
      <c r="V27" s="259" t="str">
        <f t="shared" si="21"/>
        <v/>
      </c>
      <c r="W27" s="259"/>
      <c r="X27" s="259"/>
      <c r="Y27" s="259"/>
      <c r="Z27" s="259"/>
      <c r="AA27" s="259"/>
      <c r="AB27" s="23"/>
      <c r="AF27" s="60"/>
      <c r="AG27" s="60"/>
      <c r="AH27" s="60"/>
      <c r="AI27" s="60"/>
      <c r="BK27" s="57" t="str">
        <f t="shared" si="3"/>
        <v/>
      </c>
      <c r="BL27" s="129">
        <v>23</v>
      </c>
      <c r="BM27" s="53">
        <v>201</v>
      </c>
      <c r="BN27" s="53" t="s">
        <v>1168</v>
      </c>
      <c r="BO27" s="62" t="s">
        <v>131</v>
      </c>
      <c r="BP27" s="62" t="s">
        <v>123</v>
      </c>
      <c r="BQ27" s="57" t="str">
        <f>IFERROR(VLOOKUP(BN27,$K$9:$T$21,10,0),"")</f>
        <v/>
      </c>
      <c r="BR27" s="59" t="str">
        <f>IFERROR(IF(VLOOKUP($D$1,ورقة4!$A$3:$BD$5429,MATCH(BM27,ورقة4!$A$2:$BD$2,0),0)=0,"",VLOOKUP($D$1,ورقة4!$A$3:$BD$5429,MATCH(BM27,ورقة4!$A$2:$BD$2,0),0)),"")</f>
        <v/>
      </c>
      <c r="BS27" s="54" t="str">
        <f t="shared" si="26"/>
        <v/>
      </c>
      <c r="BT27" s="57" t="str">
        <f t="shared" si="27"/>
        <v/>
      </c>
      <c r="BV27" t="s">
        <v>1217</v>
      </c>
      <c r="BW27" s="125">
        <v>165</v>
      </c>
      <c r="BX27" s="57"/>
      <c r="BY27" s="57"/>
    </row>
    <row r="28" spans="1:79" ht="25.2" customHeight="1" thickBot="1" x14ac:dyDescent="0.35">
      <c r="A28" s="230" t="e">
        <f>IF(VLOOKUP($D$1,ورقة2!$A$2:$AG$3339,24,0)="م",2,"")</f>
        <v>#N/A</v>
      </c>
      <c r="B28" s="230" t="s">
        <v>135</v>
      </c>
      <c r="C28" s="230">
        <f t="shared" si="17"/>
        <v>0</v>
      </c>
      <c r="D28" s="230">
        <f t="shared" si="9"/>
        <v>0</v>
      </c>
      <c r="E28" s="231">
        <f t="shared" si="10"/>
        <v>0</v>
      </c>
      <c r="F28" s="230" t="str">
        <f t="shared" si="11"/>
        <v/>
      </c>
      <c r="G28" s="230" t="str">
        <f>IFERROR(SMALL($BT$5:$BT$64,BL24),"")</f>
        <v/>
      </c>
      <c r="H28" s="230" t="str">
        <f>G28</f>
        <v/>
      </c>
      <c r="I28" s="231" t="b">
        <f t="shared" si="13"/>
        <v>0</v>
      </c>
      <c r="J28" s="152" t="str">
        <f>IF(IFERROR(VLOOKUP(H28,$BL$4:$BN$64,2,0),"")=0,"",IFERROR(VLOOKUP(H28,$BL$4:$BN$64,2,0),""))</f>
        <v/>
      </c>
      <c r="K28" s="272" t="str">
        <f t="shared" ref="K28:K31" si="28">IFERROR(VLOOKUP(H28,$BL$4:$BN$63,3,0),"")</f>
        <v/>
      </c>
      <c r="L28" s="273"/>
      <c r="M28" s="273"/>
      <c r="N28" s="273"/>
      <c r="O28" s="273"/>
      <c r="P28" s="273"/>
      <c r="Q28" s="273"/>
      <c r="R28" s="274"/>
      <c r="S28" s="153" t="str">
        <f t="shared" ref="S28:S31" si="29">IFERROR(VLOOKUP(J28,BM23:BS80,6,0),"")</f>
        <v/>
      </c>
      <c r="T28" s="155"/>
      <c r="U28" s="60" t="str">
        <f>IFERROR(SMALL($A$27:A46,BL14),"")</f>
        <v/>
      </c>
      <c r="V28" s="259" t="str">
        <f t="shared" si="21"/>
        <v/>
      </c>
      <c r="W28" s="259"/>
      <c r="X28" s="259"/>
      <c r="Y28" s="259"/>
      <c r="Z28" s="259"/>
      <c r="AA28" s="259"/>
      <c r="AB28" s="23"/>
      <c r="AD28" s="60"/>
      <c r="AE28" s="60"/>
      <c r="AF28" s="60"/>
      <c r="AG28" s="60"/>
      <c r="AH28" s="60"/>
      <c r="AI28" s="60"/>
      <c r="BK28" s="57" t="str">
        <f t="shared" si="3"/>
        <v/>
      </c>
      <c r="BL28" s="53">
        <v>24</v>
      </c>
      <c r="BM28" s="130"/>
      <c r="BN28" s="130" t="s">
        <v>132</v>
      </c>
      <c r="BO28" s="62" t="s">
        <v>131</v>
      </c>
      <c r="BP28" s="62" t="s">
        <v>123</v>
      </c>
      <c r="BQ28" s="57" t="str">
        <f>IFERROR(VLOOKUP(BN28,$K$9:$T$21,10,0),"")</f>
        <v/>
      </c>
      <c r="BR28" s="59" t="str">
        <f>IFERROR(IF(VLOOKUP($D$1,ورقة4!$A$3:$BD$5429,MATCH(BM28,ورقة4!$A$2:$BD$2,0),0)=0,"",VLOOKUP($D$1,ورقة4!$A$3:$BD$5429,MATCH(BM28,ورقة4!$A$2:$BD$2,0),0)),"")</f>
        <v/>
      </c>
      <c r="BS28" s="57" t="str">
        <f>IF(AND(BS29="",BS30="",BS31="",BS32="",BS33="",BS34=""),"",BL28)</f>
        <v/>
      </c>
      <c r="BT28" s="57" t="str">
        <f>IF(AND(BT29="",BT30="",BT31="",BT32="",BT33="",BT34=""),"",BL28)</f>
        <v/>
      </c>
      <c r="BV28" t="s">
        <v>1218</v>
      </c>
      <c r="BW28" s="125">
        <v>166</v>
      </c>
      <c r="BX28" s="53"/>
      <c r="BY28" s="57"/>
    </row>
    <row r="29" spans="1:79" ht="25.2" customHeight="1" thickBot="1" x14ac:dyDescent="0.35">
      <c r="A29" s="60" t="e">
        <f>IF(VLOOKUP($D$1,ورقة2!$A$2:$AG$3339,25,0)="م",3,"")</f>
        <v>#N/A</v>
      </c>
      <c r="B29" s="61" t="s">
        <v>136</v>
      </c>
      <c r="C29" s="61">
        <f>C28+D29</f>
        <v>0</v>
      </c>
      <c r="D29" s="61">
        <f t="shared" si="9"/>
        <v>0</v>
      </c>
      <c r="E29" s="64">
        <f t="shared" si="10"/>
        <v>0</v>
      </c>
      <c r="F29" s="61" t="str">
        <f t="shared" si="11"/>
        <v/>
      </c>
      <c r="G29" s="61" t="str">
        <f t="shared" si="12"/>
        <v/>
      </c>
      <c r="H29" s="61" t="str">
        <f t="shared" si="6"/>
        <v/>
      </c>
      <c r="I29" s="64" t="b">
        <f t="shared" si="13"/>
        <v>0</v>
      </c>
      <c r="J29" s="152" t="str">
        <f t="shared" ref="J29:J31" si="30">IF(IFERROR(VLOOKUP(H29,$BL$4:$BN$63,2,0),"")=0,"",IFERROR(VLOOKUP(H29,$BL$4:$BN$63,2,0),""))</f>
        <v/>
      </c>
      <c r="K29" s="272" t="str">
        <f t="shared" si="28"/>
        <v/>
      </c>
      <c r="L29" s="273"/>
      <c r="M29" s="273"/>
      <c r="N29" s="273"/>
      <c r="O29" s="273"/>
      <c r="P29" s="273"/>
      <c r="Q29" s="273"/>
      <c r="R29" s="274"/>
      <c r="S29" s="153" t="str">
        <f t="shared" si="29"/>
        <v/>
      </c>
      <c r="T29" s="155"/>
      <c r="U29" s="60" t="str">
        <f>IFERROR(SMALL($A$27:A47,BL15),"")</f>
        <v/>
      </c>
      <c r="V29" s="259" t="str">
        <f t="shared" ref="V29" si="31">IFERROR(VLOOKUP(U29,$A$49:$B$59,2,0),"")</f>
        <v/>
      </c>
      <c r="W29" s="259"/>
      <c r="X29" s="259"/>
      <c r="Y29" s="259"/>
      <c r="Z29" s="259"/>
      <c r="AA29" s="259"/>
      <c r="BK29" s="57" t="str">
        <f t="shared" si="3"/>
        <v/>
      </c>
      <c r="BL29" s="129">
        <v>25</v>
      </c>
      <c r="BM29" s="53">
        <v>58</v>
      </c>
      <c r="BN29" s="53" t="s">
        <v>1169</v>
      </c>
      <c r="BO29" s="62" t="s">
        <v>131</v>
      </c>
      <c r="BP29" s="62" t="s">
        <v>123</v>
      </c>
      <c r="BQ29" s="57" t="str">
        <f>IFERROR(VLOOKUP(BN29,$K$9:$T$21,10,0),"")</f>
        <v/>
      </c>
      <c r="BR29" s="59" t="str">
        <f>IFERROR(IF(VLOOKUP($D$1,ورقة4!$A$3:$BD$5429,MATCH(BM29,ورقة4!$A$2:$BD$2,0),0)=0,"",VLOOKUP($D$1,ورقة4!$A$3:$BD$5429,MATCH(BM29,ورقة4!$A$2:$BD$2,0),0)),"")</f>
        <v/>
      </c>
      <c r="BS29" s="54" t="str">
        <f>IF(BR29="م",BL29,"")</f>
        <v/>
      </c>
      <c r="BT29" s="57" t="str">
        <f t="shared" ref="BT29:BT36" si="32">IF(BR29="","",BL29)</f>
        <v/>
      </c>
      <c r="BV29" t="s">
        <v>1228</v>
      </c>
      <c r="BW29"/>
      <c r="BX29" s="57"/>
      <c r="BY29" s="57"/>
    </row>
    <row r="30" spans="1:79" ht="25.2" customHeight="1" thickBot="1" x14ac:dyDescent="0.3">
      <c r="A30" s="60" t="e">
        <f>IF(VLOOKUP($D$1,ورقة2!$A$2:$AG$3339,26,0)="م",4,"")</f>
        <v>#N/A</v>
      </c>
      <c r="C30" s="61">
        <f t="shared" si="17"/>
        <v>0</v>
      </c>
      <c r="D30" s="61">
        <f t="shared" si="9"/>
        <v>0</v>
      </c>
      <c r="E30" s="64">
        <f t="shared" si="10"/>
        <v>0</v>
      </c>
      <c r="F30" s="61" t="str">
        <f t="shared" si="11"/>
        <v/>
      </c>
      <c r="G30" s="61" t="str">
        <f t="shared" si="12"/>
        <v/>
      </c>
      <c r="H30" s="61" t="str">
        <f t="shared" si="6"/>
        <v/>
      </c>
      <c r="I30" s="64" t="b">
        <f t="shared" si="13"/>
        <v>0</v>
      </c>
      <c r="J30" s="152" t="str">
        <f t="shared" si="30"/>
        <v/>
      </c>
      <c r="K30" s="272" t="str">
        <f t="shared" si="28"/>
        <v/>
      </c>
      <c r="L30" s="273"/>
      <c r="M30" s="273"/>
      <c r="N30" s="273"/>
      <c r="O30" s="273"/>
      <c r="P30" s="273"/>
      <c r="Q30" s="273"/>
      <c r="R30" s="274"/>
      <c r="S30" s="153" t="str">
        <f t="shared" si="29"/>
        <v/>
      </c>
      <c r="T30" s="155"/>
      <c r="AB30" s="23"/>
      <c r="BC30" s="56"/>
      <c r="BK30" s="57" t="str">
        <f t="shared" si="3"/>
        <v/>
      </c>
      <c r="BL30" s="53">
        <v>26</v>
      </c>
      <c r="BM30" s="53">
        <v>59</v>
      </c>
      <c r="BN30" s="53" t="s">
        <v>1170</v>
      </c>
      <c r="BO30" s="62" t="s">
        <v>131</v>
      </c>
      <c r="BP30" s="62" t="s">
        <v>123</v>
      </c>
      <c r="BQ30" s="57" t="str">
        <f>IFERROR(VLOOKUP(BN30,$K$9:$T$21,10,0),"")</f>
        <v/>
      </c>
      <c r="BR30" s="59" t="str">
        <f>IFERROR(IF(VLOOKUP($D$1,ورقة4!$A$3:$BD$5429,MATCH(BM30,ورقة4!$A$2:$BD$2,0),0)=0,"",VLOOKUP($D$1,ورقة4!$A$3:$BD$5429,MATCH(BM30,ورقة4!$A$2:$BD$2,0),0)),"")</f>
        <v/>
      </c>
      <c r="BS30" s="54" t="str">
        <f t="shared" ref="BS30:BS34" si="33">IF(BR30="م",BL30,"")</f>
        <v/>
      </c>
      <c r="BT30" s="57" t="str">
        <f t="shared" ref="BT30:BT34" si="34">IF(BR30="","",BL30)</f>
        <v/>
      </c>
      <c r="BV30" t="s">
        <v>1219</v>
      </c>
      <c r="BW30" s="125">
        <v>169</v>
      </c>
      <c r="BX30" s="57"/>
      <c r="BY30" s="57"/>
    </row>
    <row r="31" spans="1:79" ht="25.2" customHeight="1" thickTop="1" thickBot="1" x14ac:dyDescent="0.3">
      <c r="A31" s="60" t="e">
        <f>IF(VLOOKUP($D$1,ورقة2!$A$2:$AG$3339,27,0)="م",5,"")</f>
        <v>#N/A</v>
      </c>
      <c r="C31" s="61">
        <f t="shared" si="17"/>
        <v>0</v>
      </c>
      <c r="D31" s="61">
        <f t="shared" si="9"/>
        <v>0</v>
      </c>
      <c r="E31" s="64">
        <f t="shared" si="10"/>
        <v>0</v>
      </c>
      <c r="F31" s="61" t="str">
        <f t="shared" si="11"/>
        <v/>
      </c>
      <c r="G31" s="61" t="str">
        <f t="shared" si="12"/>
        <v/>
      </c>
      <c r="H31" s="61" t="str">
        <f t="shared" si="6"/>
        <v/>
      </c>
      <c r="I31" s="64" t="b">
        <f t="shared" si="13"/>
        <v>0</v>
      </c>
      <c r="J31" s="152" t="str">
        <f t="shared" si="30"/>
        <v/>
      </c>
      <c r="K31" s="272" t="str">
        <f t="shared" si="28"/>
        <v/>
      </c>
      <c r="L31" s="273"/>
      <c r="M31" s="273"/>
      <c r="N31" s="273"/>
      <c r="O31" s="273"/>
      <c r="P31" s="273"/>
      <c r="Q31" s="273"/>
      <c r="R31" s="274"/>
      <c r="S31" s="153" t="str">
        <f t="shared" si="29"/>
        <v/>
      </c>
      <c r="T31" s="155"/>
      <c r="AB31" s="23"/>
      <c r="BC31" s="56"/>
      <c r="BK31" s="57" t="str">
        <f t="shared" si="3"/>
        <v/>
      </c>
      <c r="BL31" s="129">
        <v>27</v>
      </c>
      <c r="BM31" s="53">
        <v>60</v>
      </c>
      <c r="BN31" s="57" t="s">
        <v>1171</v>
      </c>
      <c r="BQ31" s="57"/>
      <c r="BR31" s="59" t="str">
        <f>IFERROR(IF(VLOOKUP($D$1,ورقة4!$A$3:$BD$5429,MATCH(BM31,ورقة4!$A$2:$BD$2,0),0)=0,"",VLOOKUP($D$1,ورقة4!$A$3:$BD$5429,MATCH(BM31,ورقة4!$A$2:$BD$2,0),0)),"")</f>
        <v/>
      </c>
      <c r="BS31" s="54" t="str">
        <f t="shared" si="33"/>
        <v/>
      </c>
      <c r="BT31" s="57" t="str">
        <f t="shared" si="34"/>
        <v/>
      </c>
      <c r="BV31" t="s">
        <v>1220</v>
      </c>
      <c r="BW31" s="125">
        <v>170</v>
      </c>
      <c r="BX31" s="57"/>
      <c r="BY31" s="57"/>
    </row>
    <row r="32" spans="1:79" ht="25.2" customHeight="1" thickTop="1" thickBot="1" x14ac:dyDescent="0.3">
      <c r="A32" s="60" t="e">
        <f>IF(VLOOKUP($D$1,ورقة2!$A$2:$AG$3339,28,0)="م",6,"")</f>
        <v>#N/A</v>
      </c>
      <c r="C32" s="61">
        <f t="shared" si="17"/>
        <v>0</v>
      </c>
      <c r="D32" s="61">
        <f t="shared" si="9"/>
        <v>0</v>
      </c>
      <c r="E32" s="64">
        <f t="shared" si="10"/>
        <v>0</v>
      </c>
      <c r="F32" s="61" t="str">
        <f t="shared" si="11"/>
        <v/>
      </c>
      <c r="G32" s="61" t="str">
        <f t="shared" si="12"/>
        <v/>
      </c>
      <c r="H32" s="61" t="str">
        <f t="shared" si="6"/>
        <v/>
      </c>
      <c r="I32" s="64" t="b">
        <f t="shared" si="13"/>
        <v>0</v>
      </c>
      <c r="J32" s="152" t="str">
        <f t="shared" ref="J32" si="35">IF(IFERROR(VLOOKUP(H32,$BL$4:$BN$63,2,0),"")=0,"",IFERROR(VLOOKUP(H32,$BL$4:$BN$63,2,0),""))</f>
        <v/>
      </c>
      <c r="K32" s="272" t="str">
        <f t="shared" ref="K32" si="36">IFERROR(VLOOKUP(H32,$BL$4:$BN$63,3,0),"")</f>
        <v/>
      </c>
      <c r="L32" s="273"/>
      <c r="M32" s="273"/>
      <c r="N32" s="273"/>
      <c r="O32" s="273"/>
      <c r="P32" s="273"/>
      <c r="Q32" s="273"/>
      <c r="R32" s="274"/>
      <c r="S32" s="153" t="str">
        <f t="shared" ref="S32" si="37">IFERROR(VLOOKUP(J32,BM27:BS84,6,0),"")</f>
        <v/>
      </c>
      <c r="T32" s="155"/>
      <c r="BC32" s="56"/>
      <c r="BK32" s="57" t="str">
        <f t="shared" si="3"/>
        <v/>
      </c>
      <c r="BL32" s="53">
        <v>28</v>
      </c>
      <c r="BM32" s="53">
        <v>61</v>
      </c>
      <c r="BN32" s="53" t="s">
        <v>1172</v>
      </c>
      <c r="BO32" s="62" t="s">
        <v>138</v>
      </c>
      <c r="BP32" s="62" t="s">
        <v>109</v>
      </c>
      <c r="BQ32" s="57" t="str">
        <f>IFERROR(VLOOKUP(BN32,$K$9:$T$21,10,0),"")</f>
        <v/>
      </c>
      <c r="BR32" s="59" t="str">
        <f>IFERROR(IF(VLOOKUP($D$1,ورقة4!$A$3:$BD$5429,MATCH(BM32,ورقة4!$A$2:$BD$2,0),0)=0,"",VLOOKUP($D$1,ورقة4!$A$3:$BD$5429,MATCH(BM32,ورقة4!$A$2:$BD$2,0),0)),"")</f>
        <v/>
      </c>
      <c r="BS32" s="54" t="str">
        <f t="shared" si="33"/>
        <v/>
      </c>
      <c r="BT32" s="57" t="str">
        <f t="shared" si="34"/>
        <v/>
      </c>
      <c r="BV32" t="s">
        <v>1221</v>
      </c>
      <c r="BW32" s="125">
        <v>174</v>
      </c>
      <c r="BX32" s="57"/>
      <c r="BY32" s="57"/>
    </row>
    <row r="33" spans="1:77" ht="25.2" customHeight="1" thickTop="1" thickBot="1" x14ac:dyDescent="0.3">
      <c r="A33" s="60" t="e">
        <f>IF(VLOOKUP($D$1,ورقة2!$A$2:$AG$3339,29,0)="م",7,"")</f>
        <v>#N/A</v>
      </c>
      <c r="C33" s="61">
        <f t="shared" si="17"/>
        <v>0</v>
      </c>
      <c r="D33" s="61">
        <f t="shared" si="9"/>
        <v>0</v>
      </c>
      <c r="E33" s="64">
        <f t="shared" si="10"/>
        <v>0</v>
      </c>
      <c r="F33" s="61" t="str">
        <f t="shared" si="11"/>
        <v/>
      </c>
      <c r="G33" s="61" t="str">
        <f t="shared" si="12"/>
        <v/>
      </c>
      <c r="H33" s="61" t="str">
        <f t="shared" si="6"/>
        <v/>
      </c>
      <c r="I33" s="64" t="b">
        <f t="shared" si="13"/>
        <v>0</v>
      </c>
      <c r="J33" s="152" t="str">
        <f t="shared" ref="J33" si="38">IF(IFERROR(VLOOKUP(H33,$BL$4:$BN$63,2,0),"")=0,"",IFERROR(VLOOKUP(H33,$BL$4:$BN$63,2,0),""))</f>
        <v/>
      </c>
      <c r="K33" s="272" t="str">
        <f t="shared" ref="K33" si="39">IFERROR(VLOOKUP(H33,$BL$4:$BN$63,3,0),"")</f>
        <v/>
      </c>
      <c r="L33" s="273"/>
      <c r="M33" s="273"/>
      <c r="N33" s="273"/>
      <c r="O33" s="273"/>
      <c r="P33" s="273"/>
      <c r="Q33" s="273"/>
      <c r="R33" s="274"/>
      <c r="S33" s="153" t="str">
        <f t="shared" ref="S33" si="40">IFERROR(VLOOKUP(J33,BM28:BS85,6,0),"")</f>
        <v/>
      </c>
      <c r="T33" s="155"/>
      <c r="BC33" s="56"/>
      <c r="BK33" s="57" t="str">
        <f t="shared" si="3"/>
        <v/>
      </c>
      <c r="BL33" s="129">
        <v>29</v>
      </c>
      <c r="BM33" s="53">
        <v>62</v>
      </c>
      <c r="BN33" s="53" t="s">
        <v>1161</v>
      </c>
      <c r="BO33" s="62" t="s">
        <v>138</v>
      </c>
      <c r="BP33" s="62" t="s">
        <v>109</v>
      </c>
      <c r="BQ33" s="57" t="str">
        <f>IFERROR(VLOOKUP(BN33,$K$9:$T$21,10,0),"")</f>
        <v/>
      </c>
      <c r="BR33" s="59" t="str">
        <f>IFERROR(IF(VLOOKUP($D$1,ورقة4!$A$3:$BD$5429,MATCH(BM33,ورقة4!$A$2:$BD$2,0),0)=0,"",VLOOKUP($D$1,ورقة4!$A$3:$BD$5429,MATCH(BM33,ورقة4!$A$2:$BD$2,0),0)),"")</f>
        <v/>
      </c>
      <c r="BS33" s="54" t="str">
        <f t="shared" si="33"/>
        <v/>
      </c>
      <c r="BT33" s="57" t="str">
        <f t="shared" si="34"/>
        <v/>
      </c>
      <c r="BV33" t="s">
        <v>1222</v>
      </c>
      <c r="BW33" s="125">
        <v>175</v>
      </c>
      <c r="BX33" s="57"/>
      <c r="BY33" s="57"/>
    </row>
    <row r="34" spans="1:77" ht="25.2" customHeight="1" thickTop="1" thickBot="1" x14ac:dyDescent="0.3">
      <c r="A34" s="60" t="e">
        <f>IF(VLOOKUP($D$1,ورقة2!$A$2:$AG$3339,30,0)="م",8,"")</f>
        <v>#N/A</v>
      </c>
      <c r="C34" s="61">
        <f t="shared" si="17"/>
        <v>0</v>
      </c>
      <c r="D34" s="61">
        <f t="shared" si="9"/>
        <v>0</v>
      </c>
      <c r="E34" s="64">
        <f t="shared" si="10"/>
        <v>0</v>
      </c>
      <c r="F34" s="61" t="str">
        <f t="shared" si="11"/>
        <v/>
      </c>
      <c r="G34" s="61" t="str">
        <f t="shared" ref="G34" si="41">IFERROR(SMALL($BT$5:$BT$63,BL30),"")</f>
        <v/>
      </c>
      <c r="H34" s="61" t="str">
        <f t="shared" ref="H34" si="42">G34</f>
        <v/>
      </c>
      <c r="I34" s="64" t="b">
        <f t="shared" si="13"/>
        <v>0</v>
      </c>
      <c r="J34" s="148" t="str">
        <f t="shared" ref="J34" si="43">IF(IFERROR(VLOOKUP(H34,$BL$4:$BN$63,2,0),"")=0,"",IFERROR(VLOOKUP(H34,$BL$4:$BN$63,2,0),""))</f>
        <v/>
      </c>
      <c r="K34" s="275" t="str">
        <f t="shared" ref="K34" si="44">IFERROR(VLOOKUP(H34,$BL$4:$BN$63,3,0),"")</f>
        <v/>
      </c>
      <c r="L34" s="276"/>
      <c r="M34" s="276"/>
      <c r="N34" s="276"/>
      <c r="O34" s="276"/>
      <c r="P34" s="276"/>
      <c r="Q34" s="276"/>
      <c r="R34" s="277"/>
      <c r="S34" s="149" t="str">
        <f t="shared" ref="S34" si="45">IFERROR(VLOOKUP(J34,BM29:BS86,6,0),"")</f>
        <v/>
      </c>
      <c r="T34" s="150"/>
      <c r="BC34" s="56"/>
      <c r="BK34" s="57" t="str">
        <f t="shared" si="3"/>
        <v/>
      </c>
      <c r="BL34" s="53">
        <v>30</v>
      </c>
      <c r="BM34" s="53" t="str">
        <f>IF(U11&lt;&gt;0,U11,"a4")</f>
        <v>a4</v>
      </c>
      <c r="BN34" s="53" t="str">
        <f>V11</f>
        <v>اختر اسم المقرر الاختياري من السنة الثانية</v>
      </c>
      <c r="BO34" s="62" t="s">
        <v>138</v>
      </c>
      <c r="BP34" s="62" t="s">
        <v>109</v>
      </c>
      <c r="BQ34" s="57" t="str">
        <f>IFERROR(VLOOKUP(BN34,$K$9:$T$21,10,0),"")</f>
        <v/>
      </c>
      <c r="BR34" s="59" t="str">
        <f>IFERROR(IF(VLOOKUP($D$1,ورقة4!$A$3:$BD$5429,MATCH(BM34,ورقة4!$A$2:$BD$2,0),0)=0,"",VLOOKUP($D$1,ورقة4!$A$3:$BD$5429,MATCH(BM34,ورقة4!$A$2:$BD$2,0),0)),"")</f>
        <v/>
      </c>
      <c r="BS34" s="54" t="str">
        <f t="shared" si="33"/>
        <v/>
      </c>
      <c r="BT34" s="57" t="str">
        <f t="shared" si="34"/>
        <v/>
      </c>
      <c r="BV34" t="s">
        <v>1223</v>
      </c>
      <c r="BW34" s="125">
        <v>177</v>
      </c>
      <c r="BX34" s="57"/>
      <c r="BY34" s="57"/>
    </row>
    <row r="35" spans="1:77" ht="25.2" customHeight="1" thickTop="1" thickBot="1" x14ac:dyDescent="0.3">
      <c r="A35" s="60" t="e">
        <f>IF(VLOOKUP($D$1,ورقة2!$A$2:$AG$3339,31,0)="م",9,"")</f>
        <v>#N/A</v>
      </c>
      <c r="C35" s="61" t="e">
        <f>C34+D35</f>
        <v>#N/A</v>
      </c>
      <c r="D35" s="61" t="e">
        <f>IF(E35&gt;0,1,0)</f>
        <v>#N/A</v>
      </c>
      <c r="E35" s="64" t="e">
        <f>IF(I35&lt;&gt;$B$11,I35,0)</f>
        <v>#N/A</v>
      </c>
      <c r="F35" s="61" t="e">
        <f>IF(AND(T35=1,OR(S35="ج",S35="ر1",S35="ر2",S35="A")),H35,"")</f>
        <v>#N/A</v>
      </c>
      <c r="G35" s="61" t="e">
        <f>J35</f>
        <v>#N/A</v>
      </c>
      <c r="H35" s="61" t="e">
        <f>G35</f>
        <v>#N/A</v>
      </c>
      <c r="I35" s="64" t="e">
        <f t="shared" si="13"/>
        <v>#N/A</v>
      </c>
      <c r="J35" s="156" t="e">
        <f>IF(OR(D2="الرابعة",D2="الرابعة حديث"),"",IF(OR(F37&gt;G37,F37&gt;5,V17=""),"",VLOOKUP(V17,BF1:BG7,2,0)))</f>
        <v>#N/A</v>
      </c>
      <c r="K35" s="262" t="e">
        <f>IF(J35="","",V17)</f>
        <v>#N/A</v>
      </c>
      <c r="L35" s="262"/>
      <c r="M35" s="262"/>
      <c r="N35" s="262"/>
      <c r="O35" s="262"/>
      <c r="P35" s="262"/>
      <c r="Q35" s="262"/>
      <c r="R35" s="262"/>
      <c r="S35" s="157" t="e">
        <f>IF(K35="","",IF(S10="A","A","ج"))</f>
        <v>#N/A</v>
      </c>
      <c r="T35" s="157" t="e">
        <f>IF(S35="","",1)</f>
        <v>#N/A</v>
      </c>
      <c r="BC35" s="56"/>
      <c r="BK35" s="57" t="str">
        <f t="shared" si="3"/>
        <v/>
      </c>
      <c r="BL35" s="129">
        <v>31</v>
      </c>
      <c r="BM35" s="130"/>
      <c r="BN35" s="130" t="s">
        <v>137</v>
      </c>
      <c r="BO35" s="62" t="s">
        <v>138</v>
      </c>
      <c r="BP35" s="62" t="s">
        <v>109</v>
      </c>
      <c r="BQ35" s="57" t="str">
        <f>IFERROR(VLOOKUP(BN35,$K$9:$T$21,10,0),"")</f>
        <v/>
      </c>
      <c r="BR35" s="59" t="str">
        <f>IFERROR(IF(VLOOKUP($D$1,ورقة4!$A$3:$BD$5429,MATCH(BM35,ورقة4!$A$2:$BD$2,0),0)=0,"",VLOOKUP($D$1,ورقة4!$A$3:$BD$5429,MATCH(BM35,ورقة4!$A$2:$BD$2,0),0)),"")</f>
        <v/>
      </c>
      <c r="BS35" s="57" t="str">
        <f>IF(AND(BS36="",BS37="",BS38="",BS39="",BS40="",BS41=""),"",BL35)</f>
        <v/>
      </c>
      <c r="BT35" s="57" t="str">
        <f>IF(AND(BT36="",BT37="",BT38="",BT39="",BT40="",BT41=""),"",BL35)</f>
        <v/>
      </c>
      <c r="BV35" t="s">
        <v>1224</v>
      </c>
      <c r="BW35" s="125">
        <v>178</v>
      </c>
      <c r="BX35" s="57"/>
      <c r="BY35" s="57"/>
    </row>
    <row r="36" spans="1:77" ht="25.2" customHeight="1" thickTop="1" thickBot="1" x14ac:dyDescent="0.35">
      <c r="A36" s="60" t="e">
        <f>IF(VLOOKUP($D$1,ورقة2!$A$2:$AG$3339,32,0)="م",10,"")</f>
        <v>#N/A</v>
      </c>
      <c r="B36" s="27"/>
      <c r="C36" s="27"/>
      <c r="D36" s="27"/>
      <c r="E36" s="27"/>
      <c r="F36" s="27"/>
      <c r="G36" s="27"/>
      <c r="H36" s="27"/>
      <c r="I36" s="27"/>
      <c r="J36" s="143"/>
      <c r="K36" s="143"/>
      <c r="L36" s="143"/>
      <c r="M36" s="143"/>
      <c r="N36" s="143"/>
      <c r="O36" s="143"/>
      <c r="P36" s="143"/>
      <c r="Q36" s="143"/>
      <c r="R36" s="140"/>
      <c r="S36" s="140"/>
      <c r="T36" s="140"/>
      <c r="BC36" s="56"/>
      <c r="BK36" s="57" t="str">
        <f t="shared" si="3"/>
        <v/>
      </c>
      <c r="BL36" s="53">
        <v>32</v>
      </c>
      <c r="BM36" s="53">
        <v>63</v>
      </c>
      <c r="BN36" s="53" t="s">
        <v>1173</v>
      </c>
      <c r="BO36" s="62" t="s">
        <v>138</v>
      </c>
      <c r="BP36" s="62" t="s">
        <v>109</v>
      </c>
      <c r="BQ36" s="57" t="str">
        <f>IFERROR(VLOOKUP(BN36,$K$9:$T$21,10,0),"")</f>
        <v/>
      </c>
      <c r="BR36" s="59" t="str">
        <f>IFERROR(IF(VLOOKUP($D$1,ورقة4!$A$3:$BD$5429,MATCH(BM36,ورقة4!$A$2:$BD$2,0),0)=0,"",VLOOKUP($D$1,ورقة4!$A$3:$BD$5429,MATCH(BM36,ورقة4!$A$2:$BD$2,0),0)),"")</f>
        <v/>
      </c>
      <c r="BS36" s="54" t="str">
        <f>IF(BR36="م",BL36,"")</f>
        <v/>
      </c>
      <c r="BT36" s="57" t="str">
        <f t="shared" si="32"/>
        <v/>
      </c>
      <c r="BV36" s="62" t="s">
        <v>4704</v>
      </c>
      <c r="BW36" s="125">
        <v>179</v>
      </c>
      <c r="BX36" s="57"/>
      <c r="BY36" s="57"/>
    </row>
    <row r="37" spans="1:77" ht="25.2" customHeight="1" thickTop="1" thickBot="1" x14ac:dyDescent="0.35">
      <c r="A37" s="60" t="e">
        <f>IF(VLOOKUP($D$1,ورقة2!$A$2:$AG$3339,33,0)="م",11,"")</f>
        <v>#N/A</v>
      </c>
      <c r="B37" s="27"/>
      <c r="C37" s="27"/>
      <c r="D37" s="27"/>
      <c r="E37" s="27"/>
      <c r="F37" s="27">
        <f>COUNT(J10:J34)</f>
        <v>0</v>
      </c>
      <c r="G37" s="27">
        <f>SUMIF(J10:J34,"&gt;0",T10:T34)</f>
        <v>0</v>
      </c>
      <c r="H37" s="27"/>
      <c r="I37" s="27"/>
      <c r="J37" s="143"/>
      <c r="K37" s="143"/>
      <c r="L37" s="143"/>
      <c r="M37" s="143"/>
      <c r="N37" s="143"/>
      <c r="O37" s="143"/>
      <c r="P37" s="143"/>
      <c r="Q37" s="143"/>
      <c r="R37" s="140"/>
      <c r="S37" s="140"/>
      <c r="T37" s="140"/>
      <c r="BC37" s="56"/>
      <c r="BK37" s="57" t="str">
        <f t="shared" si="3"/>
        <v/>
      </c>
      <c r="BL37" s="129">
        <v>33</v>
      </c>
      <c r="BM37" s="53">
        <v>64</v>
      </c>
      <c r="BN37" s="57" t="s">
        <v>1174</v>
      </c>
      <c r="BQ37" s="57"/>
      <c r="BR37" s="59" t="str">
        <f>IFERROR(IF(VLOOKUP($D$1,ورقة4!$A$3:$BD$5429,MATCH(BM37,ورقة4!$A$2:$BD$2,0),0)=0,"",VLOOKUP($D$1,ورقة4!$A$3:$BD$5429,MATCH(BM37,ورقة4!$A$2:$BD$2,0),0)),"")</f>
        <v/>
      </c>
      <c r="BS37" s="54" t="str">
        <f t="shared" ref="BS37:BS41" si="46">IF(BR37="م",BL37,"")</f>
        <v/>
      </c>
      <c r="BT37" s="57" t="str">
        <f t="shared" ref="BT37:BT41" si="47">IF(BR37="","",BL37)</f>
        <v/>
      </c>
      <c r="BX37" s="57"/>
      <c r="BY37" s="57"/>
    </row>
    <row r="38" spans="1:77" ht="25.2" customHeight="1" thickTop="1" thickBot="1" x14ac:dyDescent="0.3">
      <c r="A38" s="60"/>
      <c r="C38" s="32"/>
      <c r="D38" s="33"/>
      <c r="E38" s="33"/>
      <c r="F38" s="33"/>
      <c r="G38" s="33"/>
      <c r="J38" s="139"/>
      <c r="K38" s="140"/>
      <c r="L38" s="141"/>
      <c r="M38" s="142"/>
      <c r="N38" s="142"/>
      <c r="O38" s="142"/>
      <c r="P38" s="140"/>
      <c r="Q38" s="140"/>
      <c r="R38" s="140"/>
      <c r="S38" s="140"/>
      <c r="T38" s="140"/>
      <c r="BC38" s="56"/>
      <c r="BK38" s="57" t="str">
        <f t="shared" si="3"/>
        <v/>
      </c>
      <c r="BL38" s="53">
        <v>34</v>
      </c>
      <c r="BM38" s="53">
        <v>65</v>
      </c>
      <c r="BN38" s="53" t="s">
        <v>1175</v>
      </c>
      <c r="BO38" s="62" t="s">
        <v>138</v>
      </c>
      <c r="BP38" s="62" t="s">
        <v>123</v>
      </c>
      <c r="BQ38" s="57" t="str">
        <f>IFERROR(VLOOKUP(BN38,$K$9:$T$21,10,0),"")</f>
        <v/>
      </c>
      <c r="BR38" s="59" t="str">
        <f>IFERROR(IF(VLOOKUP($D$1,ورقة4!$A$3:$BD$5429,MATCH(BM38,ورقة4!$A$2:$BD$2,0),0)=0,"",VLOOKUP($D$1,ورقة4!$A$3:$BD$5429,MATCH(BM38,ورقة4!$A$2:$BD$2,0),0)),"")</f>
        <v/>
      </c>
      <c r="BS38" s="54" t="str">
        <f t="shared" si="46"/>
        <v/>
      </c>
      <c r="BT38" s="57" t="str">
        <f t="shared" si="47"/>
        <v/>
      </c>
      <c r="BX38" s="57"/>
      <c r="BY38" s="57"/>
    </row>
    <row r="39" spans="1:77" ht="25.2" customHeight="1" thickTop="1" thickBot="1" x14ac:dyDescent="0.3">
      <c r="A39" s="60"/>
      <c r="C39" s="32"/>
      <c r="D39" s="33"/>
      <c r="E39" s="33"/>
      <c r="F39" s="33"/>
      <c r="G39" s="33"/>
      <c r="J39" s="139"/>
      <c r="K39" s="140"/>
      <c r="L39" s="141"/>
      <c r="M39" s="142"/>
      <c r="N39" s="142"/>
      <c r="O39" s="142"/>
      <c r="P39" s="140"/>
      <c r="Q39" s="140"/>
      <c r="R39" s="140"/>
      <c r="S39" s="140"/>
      <c r="T39" s="140"/>
      <c r="BC39" s="56"/>
      <c r="BK39" s="57" t="str">
        <f t="shared" si="3"/>
        <v/>
      </c>
      <c r="BL39" s="129">
        <v>35</v>
      </c>
      <c r="BM39" s="53">
        <v>66</v>
      </c>
      <c r="BN39" s="53" t="s">
        <v>1176</v>
      </c>
      <c r="BO39" s="62" t="s">
        <v>138</v>
      </c>
      <c r="BP39" s="62" t="s">
        <v>123</v>
      </c>
      <c r="BQ39" s="57" t="str">
        <f>IFERROR(VLOOKUP(BN39,$K$9:$T$21,10,0),"")</f>
        <v/>
      </c>
      <c r="BR39" s="59" t="str">
        <f>IFERROR(IF(VLOOKUP($D$1,ورقة4!$A$3:$BD$5429,MATCH(BM39,ورقة4!$A$2:$BD$2,0),0)=0,"",VLOOKUP($D$1,ورقة4!$A$3:$BD$5429,MATCH(BM39,ورقة4!$A$2:$BD$2,0),0)),"")</f>
        <v/>
      </c>
      <c r="BS39" s="54" t="str">
        <f t="shared" si="46"/>
        <v/>
      </c>
      <c r="BT39" s="57" t="str">
        <f t="shared" si="47"/>
        <v/>
      </c>
      <c r="BU39" s="53"/>
      <c r="BV39" s="53"/>
      <c r="BX39" s="57"/>
      <c r="BY39" s="57"/>
    </row>
    <row r="40" spans="1:77" ht="25.2" customHeight="1" thickTop="1" thickBot="1" x14ac:dyDescent="0.3">
      <c r="A40" s="60"/>
      <c r="C40" s="32"/>
      <c r="D40" s="33"/>
      <c r="E40" s="33"/>
      <c r="F40" s="33"/>
      <c r="G40" s="33"/>
      <c r="J40" s="34"/>
      <c r="L40" s="32"/>
      <c r="M40" s="33"/>
      <c r="N40" s="33"/>
      <c r="O40" s="33"/>
      <c r="BC40" s="56"/>
      <c r="BK40" s="57" t="str">
        <f t="shared" si="3"/>
        <v/>
      </c>
      <c r="BL40" s="53">
        <v>36</v>
      </c>
      <c r="BM40" s="53">
        <v>67</v>
      </c>
      <c r="BN40" s="53" t="s">
        <v>134</v>
      </c>
      <c r="BO40" s="62" t="s">
        <v>138</v>
      </c>
      <c r="BP40" s="62" t="s">
        <v>123</v>
      </c>
      <c r="BQ40" s="57" t="str">
        <f>IFERROR(VLOOKUP(BN40,$K$9:$T$21,10,0),"")</f>
        <v/>
      </c>
      <c r="BR40" s="59" t="str">
        <f>IFERROR(IF(VLOOKUP($D$1,ورقة4!$A$3:$BD$5429,MATCH(BM40,ورقة4!$A$2:$BD$2,0),0)=0,"",VLOOKUP($D$1,ورقة4!$A$3:$BD$5429,MATCH(BM40,ورقة4!$A$2:$BD$2,0),0)),"")</f>
        <v/>
      </c>
      <c r="BS40" s="54" t="str">
        <f t="shared" si="46"/>
        <v/>
      </c>
      <c r="BT40" s="57" t="str">
        <f t="shared" si="47"/>
        <v/>
      </c>
      <c r="BX40" s="57"/>
      <c r="BY40" s="57"/>
    </row>
    <row r="41" spans="1:77" ht="25.2" customHeight="1" thickTop="1" thickBot="1" x14ac:dyDescent="0.3">
      <c r="A41" s="60"/>
      <c r="C41" s="32"/>
      <c r="D41" s="33"/>
      <c r="E41" s="33"/>
      <c r="F41" s="33"/>
      <c r="G41" s="33"/>
      <c r="J41" s="34"/>
      <c r="L41" s="32"/>
      <c r="M41" s="33"/>
      <c r="N41" s="33"/>
      <c r="O41" s="33"/>
      <c r="BC41" s="56"/>
      <c r="BK41" s="57" t="str">
        <f t="shared" si="3"/>
        <v/>
      </c>
      <c r="BL41" s="129">
        <v>37</v>
      </c>
      <c r="BM41" s="53">
        <v>68</v>
      </c>
      <c r="BN41" s="53" t="s">
        <v>1177</v>
      </c>
      <c r="BO41" s="62" t="s">
        <v>138</v>
      </c>
      <c r="BP41" s="62" t="s">
        <v>123</v>
      </c>
      <c r="BQ41" s="57" t="str">
        <f>IFERROR(VLOOKUP(BN41,$K$9:$T$21,10,0),"")</f>
        <v/>
      </c>
      <c r="BR41" s="59" t="str">
        <f>IFERROR(IF(VLOOKUP($D$1,ورقة4!$A$3:$BD$5429,MATCH(BM41,ورقة4!$A$2:$BD$2,0),0)=0,"",VLOOKUP($D$1,ورقة4!$A$3:$BD$5429,MATCH(BM41,ورقة4!$A$2:$BD$2,0),0)),"")</f>
        <v/>
      </c>
      <c r="BS41" s="54" t="str">
        <f t="shared" si="46"/>
        <v/>
      </c>
      <c r="BT41" s="57" t="str">
        <f t="shared" si="47"/>
        <v/>
      </c>
      <c r="BX41" s="57"/>
      <c r="BY41" s="57"/>
    </row>
    <row r="42" spans="1:77" ht="25.2" customHeight="1" thickTop="1" thickBot="1" x14ac:dyDescent="0.3">
      <c r="A42" s="60"/>
      <c r="C42" s="32"/>
      <c r="D42" s="33"/>
      <c r="E42" s="33"/>
      <c r="F42" s="33"/>
      <c r="G42" s="33"/>
      <c r="J42" s="34"/>
      <c r="L42" s="32"/>
      <c r="M42" s="33"/>
      <c r="N42" s="33"/>
      <c r="O42" s="33"/>
      <c r="BC42" s="56"/>
      <c r="BK42" s="57" t="str">
        <f t="shared" si="3"/>
        <v/>
      </c>
      <c r="BL42" s="53">
        <v>38</v>
      </c>
      <c r="BM42" s="130"/>
      <c r="BN42" s="130" t="s">
        <v>139</v>
      </c>
      <c r="BO42" s="62" t="s">
        <v>138</v>
      </c>
      <c r="BP42" s="62" t="s">
        <v>123</v>
      </c>
      <c r="BQ42" s="57" t="str">
        <f>IFERROR(VLOOKUP(BN42,$K$9:$T$21,10,0),"")</f>
        <v/>
      </c>
      <c r="BR42" s="59" t="str">
        <f>IFERROR(IF(VLOOKUP($D$1,ورقة4!$A$3:$BD$5429,MATCH(BM42,ورقة4!$A$2:$BD$2,0),0)=0,"",VLOOKUP($D$1,ورقة4!$A$3:$BD$5429,MATCH(BM42,ورقة4!$A$2:$BD$2,0),0)),"")</f>
        <v/>
      </c>
      <c r="BS42" s="57" t="str">
        <f>IF(AND(BS43="",BS44="",BS45="",BS46="",BS47="",BS48=""),"",BL42)</f>
        <v/>
      </c>
      <c r="BT42" s="57" t="str">
        <f>IF(AND(BT43="",BT44="",BT45="",BT46="",BT47="",BT48=""),"",BL42)</f>
        <v/>
      </c>
      <c r="BX42" s="57"/>
      <c r="BY42" s="57"/>
    </row>
    <row r="43" spans="1:77" ht="25.2" customHeight="1" thickTop="1" thickBot="1" x14ac:dyDescent="0.3">
      <c r="C43" s="32"/>
      <c r="D43" s="33"/>
      <c r="E43" s="33"/>
      <c r="F43" s="33"/>
      <c r="G43" s="33"/>
      <c r="J43" s="34"/>
      <c r="L43" s="32"/>
      <c r="M43" s="33"/>
      <c r="N43" s="33"/>
      <c r="O43" s="33"/>
      <c r="BC43" s="56"/>
      <c r="BK43" s="57" t="str">
        <f>IF(BR44="م",BL44,"")</f>
        <v/>
      </c>
      <c r="BL43" s="129">
        <v>39</v>
      </c>
      <c r="BM43" s="62">
        <v>69</v>
      </c>
      <c r="BN43" s="57" t="s">
        <v>1178</v>
      </c>
      <c r="BR43" s="59" t="str">
        <f>IFERROR(IF(VLOOKUP($D$1,ورقة4!$A$3:$BD$5429,MATCH(BM43,ورقة4!$A$2:$BD$2,0),0)=0,"",VLOOKUP($D$1,ورقة4!$A$3:$BD$5429,MATCH(BM43,ورقة4!$A$2:$BD$2,0),0)),"")</f>
        <v/>
      </c>
      <c r="BS43" s="54" t="str">
        <f t="shared" ref="BS43" si="48">IF(BR43="م",BL43,"")</f>
        <v/>
      </c>
      <c r="BT43" s="57" t="str">
        <f t="shared" ref="BT43" si="49">IF(BR43="","",BL43)</f>
        <v/>
      </c>
      <c r="BY43" s="57"/>
    </row>
    <row r="44" spans="1:77" ht="25.2" customHeight="1" thickTop="1" thickBot="1" x14ac:dyDescent="0.3">
      <c r="B44" s="33"/>
      <c r="C44" s="33"/>
      <c r="D44" s="33"/>
      <c r="E44" s="66"/>
      <c r="H44" s="23"/>
      <c r="I44" s="23"/>
      <c r="J44" s="23"/>
      <c r="K44" s="23"/>
      <c r="L44" s="35"/>
      <c r="M44" s="35"/>
      <c r="N44" s="36"/>
      <c r="O44" s="36"/>
      <c r="P44" s="36"/>
      <c r="Q44" s="36"/>
      <c r="BC44" s="56"/>
      <c r="BK44" s="57" t="str">
        <f>IF(BR45="م",BL45,"")</f>
        <v/>
      </c>
      <c r="BL44" s="53">
        <v>40</v>
      </c>
      <c r="BM44" s="53">
        <v>70</v>
      </c>
      <c r="BN44" s="53" t="s">
        <v>1179</v>
      </c>
      <c r="BQ44" s="57" t="str">
        <f>IFERROR(VLOOKUP(BN44,$K$9:$T$21,10,0),"")</f>
        <v/>
      </c>
      <c r="BR44" s="59" t="str">
        <f>IFERROR(IF(VLOOKUP($D$1,ورقة4!$A$3:$BD$5429,MATCH(BM44,ورقة4!$A$2:$BD$2,0),0)=0,"",VLOOKUP($D$1,ورقة4!$A$3:$BD$5429,MATCH(BM44,ورقة4!$A$2:$BD$2,0),0)),"")</f>
        <v/>
      </c>
      <c r="BS44" s="54" t="str">
        <f t="shared" ref="BS44:BS48" si="50">IF(BR44="م",BL44,"")</f>
        <v/>
      </c>
      <c r="BT44" s="57" t="str">
        <f t="shared" ref="BT44:BT48" si="51">IF(BR44="","",BL44)</f>
        <v/>
      </c>
      <c r="BY44" s="57"/>
    </row>
    <row r="45" spans="1:77" ht="25.2" customHeight="1" thickTop="1" thickBot="1" x14ac:dyDescent="0.3">
      <c r="B45" s="37"/>
      <c r="C45" s="37"/>
      <c r="D45" s="33"/>
      <c r="E45" s="33"/>
      <c r="F45" s="33"/>
      <c r="H45" s="23"/>
      <c r="I45" s="23"/>
      <c r="J45" s="23"/>
      <c r="K45" s="23"/>
      <c r="L45" s="35"/>
      <c r="M45" s="35"/>
      <c r="N45" s="36"/>
      <c r="O45" s="36"/>
      <c r="P45" s="36"/>
      <c r="Q45" s="36"/>
      <c r="BC45" s="56"/>
      <c r="BK45" s="57" t="str">
        <f>IF(BR46="م",BL46,"")</f>
        <v/>
      </c>
      <c r="BL45" s="129">
        <v>41</v>
      </c>
      <c r="BM45" s="53">
        <v>71</v>
      </c>
      <c r="BN45" s="53" t="s">
        <v>1180</v>
      </c>
      <c r="BQ45" s="57" t="str">
        <f>IFERROR(VLOOKUP(BN45,$K$9:$T$21,10,0),"")</f>
        <v/>
      </c>
      <c r="BR45" s="59" t="str">
        <f>IFERROR(IF(VLOOKUP($D$1,ورقة4!$A$3:$BD$5429,MATCH(BM45,ورقة4!$A$2:$BD$2,0),0)=0,"",VLOOKUP($D$1,ورقة4!$A$3:$BD$5429,MATCH(BM45,ورقة4!$A$2:$BD$2,0),0)),"")</f>
        <v/>
      </c>
      <c r="BS45" s="54" t="str">
        <f t="shared" si="50"/>
        <v/>
      </c>
      <c r="BT45" s="57" t="str">
        <f t="shared" si="51"/>
        <v/>
      </c>
      <c r="BY45" s="57"/>
    </row>
    <row r="46" spans="1:77" ht="25.2" customHeight="1" thickTop="1" thickBot="1" x14ac:dyDescent="0.3">
      <c r="B46" s="38"/>
      <c r="C46" s="38"/>
      <c r="D46" s="38"/>
      <c r="E46" s="38"/>
      <c r="F46" s="38"/>
      <c r="G46" s="183"/>
      <c r="H46" s="37"/>
      <c r="I46" s="37"/>
      <c r="J46" s="37"/>
      <c r="K46" s="37"/>
      <c r="L46" s="33"/>
      <c r="M46" s="33"/>
      <c r="N46" s="36"/>
      <c r="O46" s="36"/>
      <c r="P46" s="36"/>
      <c r="Q46" s="36"/>
      <c r="BC46" s="56"/>
      <c r="BK46" s="57" t="str">
        <f>IF(BR47="م",BL47,"")</f>
        <v/>
      </c>
      <c r="BL46" s="53">
        <v>42</v>
      </c>
      <c r="BM46" s="53">
        <v>72</v>
      </c>
      <c r="BN46" s="53" t="s">
        <v>1181</v>
      </c>
      <c r="BQ46" s="57" t="str">
        <f>IFERROR(VLOOKUP(BN46,$K$9:$T$21,10,0),"")</f>
        <v/>
      </c>
      <c r="BR46" s="59" t="str">
        <f>IFERROR(IF(VLOOKUP($D$1,ورقة4!$A$3:$BD$5429,MATCH(BM46,ورقة4!$A$2:$BD$2,0),0)=0,"",VLOOKUP($D$1,ورقة4!$A$3:$BD$5429,MATCH(BM46,ورقة4!$A$2:$BD$2,0),0)),"")</f>
        <v/>
      </c>
      <c r="BS46" s="54" t="str">
        <f t="shared" si="50"/>
        <v/>
      </c>
      <c r="BT46" s="57" t="str">
        <f t="shared" si="51"/>
        <v/>
      </c>
      <c r="BU46" s="53"/>
      <c r="BV46" s="53"/>
      <c r="BY46" s="57"/>
    </row>
    <row r="47" spans="1:77" ht="25.2" customHeight="1" thickTop="1" thickBot="1" x14ac:dyDescent="0.3">
      <c r="B47" s="33"/>
      <c r="C47" s="33"/>
      <c r="D47" s="33"/>
      <c r="G47" s="33"/>
      <c r="H47" s="33"/>
      <c r="I47" s="33"/>
      <c r="J47" s="33"/>
      <c r="K47" s="33"/>
      <c r="L47" s="33"/>
      <c r="M47" s="39"/>
      <c r="N47" s="36"/>
      <c r="O47" s="36"/>
      <c r="P47" s="36"/>
      <c r="Q47" s="36"/>
      <c r="BC47" s="56"/>
      <c r="BK47" s="57" t="str">
        <f>IF(BR48="م",BL48,"")</f>
        <v/>
      </c>
      <c r="BL47" s="129">
        <v>43</v>
      </c>
      <c r="BM47" s="53">
        <v>73</v>
      </c>
      <c r="BN47" s="53" t="s">
        <v>1161</v>
      </c>
      <c r="BQ47" s="57" t="str">
        <f>IFERROR(VLOOKUP(BN47,$K$9:$T$21,10,0),"")</f>
        <v/>
      </c>
      <c r="BR47" s="59" t="str">
        <f>IFERROR(IF(VLOOKUP($D$1,ورقة4!$A$3:$BD$5429,MATCH(BM47,ورقة4!$A$2:$BD$2,0),0)=0,"",VLOOKUP($D$1,ورقة4!$A$3:$BD$5429,MATCH(BM47,ورقة4!$A$2:$BD$2,0),0)),"")</f>
        <v/>
      </c>
      <c r="BS47" s="54" t="str">
        <f t="shared" si="50"/>
        <v/>
      </c>
      <c r="BT47" s="57" t="str">
        <f t="shared" si="51"/>
        <v/>
      </c>
      <c r="BY47" s="57"/>
    </row>
    <row r="48" spans="1:77" ht="25.2" customHeight="1" thickTop="1" thickBot="1" x14ac:dyDescent="0.3">
      <c r="B48" s="37"/>
      <c r="C48" s="183"/>
      <c r="D48" s="183"/>
      <c r="E48" s="183"/>
      <c r="F48" s="183"/>
      <c r="G48" s="33"/>
      <c r="H48" s="33"/>
      <c r="I48" s="33"/>
      <c r="J48" s="33"/>
      <c r="K48" s="33"/>
      <c r="L48" s="33"/>
      <c r="M48" s="35"/>
      <c r="N48" s="35"/>
      <c r="O48" s="40"/>
      <c r="P48" s="40"/>
      <c r="Q48" s="40"/>
      <c r="BC48" s="56"/>
      <c r="BK48" s="57" t="str">
        <f>IF(BR50="م",BL50,"")</f>
        <v/>
      </c>
      <c r="BL48" s="53">
        <v>44</v>
      </c>
      <c r="BM48" s="53" t="str">
        <f>IF(U12&lt;&gt;0,U12,"a6")</f>
        <v>a6</v>
      </c>
      <c r="BN48" s="53" t="str">
        <f>V12</f>
        <v>اختر اسم المقرر الاختياري من السنة الثالثة</v>
      </c>
      <c r="BQ48" s="57" t="str">
        <f>IFERROR(VLOOKUP(BN48,$K$9:$T$21,10,0),"")</f>
        <v/>
      </c>
      <c r="BR48" s="59" t="str">
        <f>IFERROR(IF(VLOOKUP($D$1,ورقة4!$A$3:$BD$5429,MATCH(BM48,ورقة4!$A$2:$BD$2,0),0)=0,"",VLOOKUP($D$1,ورقة4!$A$3:$BD$5429,MATCH(BM48,ورقة4!$A$2:$BD$2,0),0)),"")</f>
        <v/>
      </c>
      <c r="BS48" s="54" t="str">
        <f t="shared" si="50"/>
        <v/>
      </c>
      <c r="BT48" s="57" t="str">
        <f t="shared" si="51"/>
        <v/>
      </c>
      <c r="BY48" s="57"/>
    </row>
    <row r="49" spans="1:77" ht="25.2" customHeight="1" thickTop="1" thickBot="1" x14ac:dyDescent="0.3">
      <c r="A49" s="125">
        <v>1</v>
      </c>
      <c r="B49" s="125" t="s">
        <v>140</v>
      </c>
      <c r="C49" s="60"/>
      <c r="D49" s="60"/>
      <c r="E49" s="60"/>
      <c r="F49" s="60"/>
      <c r="BC49" s="56"/>
      <c r="BK49" s="57" t="str">
        <f>IF(BR51="م",BL51,"")</f>
        <v/>
      </c>
      <c r="BL49" s="129">
        <v>45</v>
      </c>
      <c r="BM49" s="131"/>
      <c r="BN49" s="129" t="s">
        <v>1182</v>
      </c>
      <c r="BR49" s="59" t="str">
        <f>IFERROR(IF(VLOOKUP($D$1,ورقة4!$A$3:$BD$5429,MATCH(BM49,ورقة4!$A$2:$BD$2,0),0)=0,"",VLOOKUP($D$1,ورقة4!$A$3:$BD$5429,MATCH(BM49,ورقة4!$A$2:$BD$2,0),0)),"")</f>
        <v/>
      </c>
      <c r="BS49" s="57" t="str">
        <f>IF(AND(BS50="",BS51="",BS52="",BS53="",BS54="",BS55=""),"",BL49)</f>
        <v/>
      </c>
      <c r="BT49" s="57" t="str">
        <f>IF(AND(BT50="",BT51="",BT52="",BT53="",BT54="",BT55=""),"",BL49)</f>
        <v/>
      </c>
      <c r="BY49" s="57"/>
    </row>
    <row r="50" spans="1:77" ht="25.2" customHeight="1" thickTop="1" thickBot="1" x14ac:dyDescent="0.3">
      <c r="A50" s="125">
        <v>2</v>
      </c>
      <c r="B50" s="125" t="s">
        <v>142</v>
      </c>
      <c r="C50" s="184"/>
      <c r="D50" s="184"/>
      <c r="E50" s="184"/>
      <c r="F50" s="184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BC50" s="56"/>
      <c r="BK50" s="57" t="str">
        <f>IF(BR52="م",BL52,"")</f>
        <v/>
      </c>
      <c r="BL50" s="53">
        <v>46</v>
      </c>
      <c r="BM50" s="53">
        <v>74</v>
      </c>
      <c r="BN50" s="53" t="s">
        <v>1183</v>
      </c>
      <c r="BQ50" s="57" t="str">
        <f>IFERROR(VLOOKUP(BN50,$K$9:$T$21,10,0),"")</f>
        <v/>
      </c>
      <c r="BR50" s="59" t="str">
        <f>IFERROR(IF(VLOOKUP($D$1,ورقة4!$A$3:$BD$5429,MATCH(BM50,ورقة4!$A$2:$BD$2,0),0)=0,"",VLOOKUP($D$1,ورقة4!$A$3:$BD$5429,MATCH(BM50,ورقة4!$A$2:$BD$2,0),0)),"")</f>
        <v/>
      </c>
      <c r="BS50" s="54" t="str">
        <f t="shared" ref="BS50" si="52">IF(BR50="م",BL50,"")</f>
        <v/>
      </c>
      <c r="BT50" s="57" t="str">
        <f t="shared" ref="BT50" si="53">IF(BR50="","",BL50)</f>
        <v/>
      </c>
      <c r="BY50" s="57"/>
    </row>
    <row r="51" spans="1:77" ht="25.2" customHeight="1" thickTop="1" thickBot="1" x14ac:dyDescent="0.3">
      <c r="A51" s="125">
        <v>3</v>
      </c>
      <c r="B51" s="125" t="s">
        <v>143</v>
      </c>
      <c r="C51" s="184"/>
      <c r="D51" s="184"/>
      <c r="E51" s="184"/>
      <c r="F51" s="184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BC51" s="56"/>
      <c r="BK51" s="57" t="str">
        <f>IF(BR53="م",BL53,"")</f>
        <v/>
      </c>
      <c r="BL51" s="129">
        <v>47</v>
      </c>
      <c r="BM51" s="53">
        <v>75</v>
      </c>
      <c r="BN51" s="53" t="s">
        <v>1184</v>
      </c>
      <c r="BQ51" s="57" t="str">
        <f>IFERROR(VLOOKUP(BN51,$K$9:$T$21,10,0),"")</f>
        <v/>
      </c>
      <c r="BR51" s="59" t="str">
        <f>IFERROR(IF(VLOOKUP($D$1,ورقة4!$A$3:$BD$5429,MATCH(BM51,ورقة4!$A$2:$BD$2,0),0)=0,"",VLOOKUP($D$1,ورقة4!$A$3:$BD$5429,MATCH(BM51,ورقة4!$A$2:$BD$2,0),0)),"")</f>
        <v/>
      </c>
      <c r="BS51" s="54" t="str">
        <f t="shared" ref="BS51:BS55" si="54">IF(BR51="م",BL51,"")</f>
        <v/>
      </c>
      <c r="BT51" s="57" t="str">
        <f t="shared" ref="BT51:BT55" si="55">IF(BR51="","",BL51)</f>
        <v/>
      </c>
      <c r="BY51" s="57"/>
    </row>
    <row r="52" spans="1:77" ht="25.2" customHeight="1" thickTop="1" thickBot="1" x14ac:dyDescent="0.3">
      <c r="A52" s="125">
        <v>4</v>
      </c>
      <c r="B52" s="125" t="s">
        <v>144</v>
      </c>
      <c r="C52" s="185"/>
      <c r="D52" s="185"/>
      <c r="E52" s="185"/>
      <c r="F52" s="185"/>
      <c r="G52" s="42"/>
      <c r="H52" s="28"/>
      <c r="I52" s="28"/>
      <c r="J52" s="28"/>
      <c r="K52" s="37"/>
      <c r="L52" s="37"/>
      <c r="M52" s="28"/>
      <c r="N52" s="28"/>
      <c r="O52" s="42"/>
      <c r="P52" s="42"/>
      <c r="Q52" s="42"/>
      <c r="BC52" s="56"/>
      <c r="BK52" s="57" t="str">
        <f>IF(BR54="م",BL54,"")</f>
        <v/>
      </c>
      <c r="BL52" s="53">
        <v>48</v>
      </c>
      <c r="BM52" s="53">
        <v>76</v>
      </c>
      <c r="BN52" s="53" t="s">
        <v>1185</v>
      </c>
      <c r="BQ52" s="57" t="str">
        <f>IFERROR(VLOOKUP(BN52,$K$9:$T$21,10,0),"")</f>
        <v/>
      </c>
      <c r="BR52" s="59" t="str">
        <f>IFERROR(IF(VLOOKUP($D$1,ورقة4!$A$3:$BD$5429,MATCH(BM52,ورقة4!$A$2:$BD$2,0),0)=0,"",VLOOKUP($D$1,ورقة4!$A$3:$BD$5429,MATCH(BM52,ورقة4!$A$2:$BD$2,0),0)),"")</f>
        <v/>
      </c>
      <c r="BS52" s="54" t="str">
        <f t="shared" si="54"/>
        <v/>
      </c>
      <c r="BT52" s="57" t="str">
        <f t="shared" si="55"/>
        <v/>
      </c>
      <c r="BY52" s="57"/>
    </row>
    <row r="53" spans="1:77" ht="25.2" customHeight="1" thickTop="1" thickBot="1" x14ac:dyDescent="0.3">
      <c r="A53" s="125">
        <v>5</v>
      </c>
      <c r="B53" s="125" t="s">
        <v>145</v>
      </c>
      <c r="C53" s="54"/>
      <c r="D53" s="54"/>
      <c r="E53" s="54"/>
      <c r="F53" s="54"/>
      <c r="G53" s="28"/>
      <c r="O53" s="28"/>
      <c r="P53" s="28"/>
      <c r="Q53" s="28"/>
      <c r="BC53" s="56"/>
      <c r="BL53" s="129">
        <v>49</v>
      </c>
      <c r="BM53" s="53">
        <v>77</v>
      </c>
      <c r="BN53" s="53" t="s">
        <v>1186</v>
      </c>
      <c r="BQ53" s="57" t="str">
        <f>IFERROR(VLOOKUP(BN53,$K$9:$T$21,10,0),"")</f>
        <v/>
      </c>
      <c r="BR53" s="59" t="str">
        <f>IFERROR(IF(VLOOKUP($D$1,ورقة4!$A$3:$BD$5429,MATCH(BM53,ورقة4!$A$2:$BD$2,0),0)=0,"",VLOOKUP($D$1,ورقة4!$A$3:$BD$5429,MATCH(BM53,ورقة4!$A$2:$BD$2,0),0)),"")</f>
        <v/>
      </c>
      <c r="BS53" s="54" t="str">
        <f t="shared" si="54"/>
        <v/>
      </c>
      <c r="BT53" s="57" t="str">
        <f t="shared" si="55"/>
        <v/>
      </c>
    </row>
    <row r="54" spans="1:77" ht="25.2" customHeight="1" thickTop="1" thickBot="1" x14ac:dyDescent="0.3">
      <c r="A54" s="125">
        <v>6</v>
      </c>
      <c r="B54" s="125" t="s">
        <v>146</v>
      </c>
      <c r="C54" s="54"/>
      <c r="D54" s="54"/>
      <c r="E54" s="54"/>
      <c r="F54" s="54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AV54" s="53"/>
      <c r="AW54" s="53"/>
      <c r="AX54" s="53"/>
      <c r="BA54" s="52"/>
      <c r="BL54" s="53">
        <v>50</v>
      </c>
      <c r="BM54" s="53">
        <v>78</v>
      </c>
      <c r="BN54" s="53" t="s">
        <v>1187</v>
      </c>
      <c r="BQ54" s="57" t="str">
        <f>IFERROR(VLOOKUP(BN54,$K$9:$T$21,10,0),"")</f>
        <v/>
      </c>
      <c r="BR54" s="59" t="str">
        <f>IFERROR(IF(VLOOKUP($D$1,ورقة4!$A$3:$BD$5429,MATCH(BM54,ورقة4!$A$2:$BD$2,0),0)=0,"",VLOOKUP($D$1,ورقة4!$A$3:$BD$5429,MATCH(BM54,ورقة4!$A$2:$BD$2,0),0)),"")</f>
        <v/>
      </c>
      <c r="BS54" s="54" t="str">
        <f t="shared" si="54"/>
        <v/>
      </c>
      <c r="BT54" s="57" t="str">
        <f t="shared" si="55"/>
        <v/>
      </c>
      <c r="BU54" s="53"/>
      <c r="BV54" s="53"/>
    </row>
    <row r="55" spans="1:77" ht="23.25" customHeight="1" thickBot="1" x14ac:dyDescent="0.3">
      <c r="A55" s="125">
        <v>7</v>
      </c>
      <c r="B55" s="125" t="s">
        <v>4586</v>
      </c>
      <c r="C55" s="54"/>
      <c r="D55" s="54"/>
      <c r="E55" s="54"/>
      <c r="F55" s="186"/>
      <c r="G55" s="22"/>
      <c r="H55" s="22"/>
      <c r="I55" s="22"/>
      <c r="J55" s="22"/>
      <c r="K55" s="22"/>
      <c r="L55" s="22"/>
      <c r="M55" s="22"/>
      <c r="N55" s="37"/>
      <c r="O55" s="37"/>
      <c r="P55" s="37"/>
      <c r="Q55" s="37"/>
      <c r="AV55" s="53"/>
      <c r="AW55" s="53"/>
      <c r="AX55" s="53"/>
      <c r="BA55" s="52"/>
      <c r="BL55" s="129">
        <v>51</v>
      </c>
      <c r="BM55" s="62">
        <v>79</v>
      </c>
      <c r="BN55" s="62" t="s">
        <v>1188</v>
      </c>
      <c r="BQ55" s="52"/>
      <c r="BR55" s="59" t="str">
        <f>IFERROR(IF(VLOOKUP($D$1,ورقة4!$A$3:$BD$5429,MATCH(BM55,ورقة4!$A$2:$BD$2,0),0)=0,"",VLOOKUP($D$1,ورقة4!$A$3:$BD$5429,MATCH(BM55,ورقة4!$A$2:$BD$2,0),0)),"")</f>
        <v/>
      </c>
      <c r="BS55" s="54" t="str">
        <f t="shared" si="54"/>
        <v/>
      </c>
      <c r="BT55" s="57" t="str">
        <f t="shared" si="55"/>
        <v/>
      </c>
    </row>
    <row r="56" spans="1:77" ht="23.25" customHeight="1" thickBot="1" x14ac:dyDescent="0.3">
      <c r="A56" s="125">
        <v>8</v>
      </c>
      <c r="B56" s="125" t="s">
        <v>4584</v>
      </c>
      <c r="C56" s="54"/>
      <c r="D56" s="54"/>
      <c r="E56" s="54"/>
      <c r="F56" s="187"/>
      <c r="G56" s="43"/>
      <c r="H56" s="43"/>
      <c r="I56" s="43"/>
      <c r="J56" s="43"/>
      <c r="K56" s="43"/>
      <c r="L56" s="43"/>
      <c r="M56" s="43"/>
      <c r="N56" s="38"/>
      <c r="O56" s="38"/>
      <c r="P56" s="38"/>
      <c r="Q56" s="38"/>
      <c r="AV56" s="53"/>
      <c r="AW56" s="53"/>
      <c r="AX56" s="53"/>
      <c r="BA56" s="52"/>
      <c r="BL56" s="53">
        <v>52</v>
      </c>
      <c r="BM56" s="131"/>
      <c r="BN56" s="131" t="s">
        <v>141</v>
      </c>
      <c r="BR56" s="59" t="str">
        <f>IFERROR(IF(VLOOKUP($D$1,ورقة4!$A$3:$BD$5429,MATCH(BM56,ورقة4!$A$2:$BD$2,0),0)=0,"",VLOOKUP($D$1,ورقة4!$A$3:$BD$5429,MATCH(BM56,ورقة4!$A$2:$BD$2,0),0)),"")</f>
        <v/>
      </c>
      <c r="BS56" s="57" t="str">
        <f>IF(AND(BS57="",BS58="",BS59="",BS60="",BS61="",BS62=""),"",BL56)</f>
        <v/>
      </c>
      <c r="BT56" s="57" t="str">
        <f>IF(AND(BT57="",BT58="",BT59="",BT60="",BT61="",BT62=""),"",BL56)</f>
        <v/>
      </c>
    </row>
    <row r="57" spans="1:77" ht="21.6" thickBot="1" x14ac:dyDescent="0.45">
      <c r="A57" s="125">
        <v>9</v>
      </c>
      <c r="B57" s="125" t="s">
        <v>4585</v>
      </c>
      <c r="C57" s="54"/>
      <c r="D57" s="54"/>
      <c r="E57" s="54"/>
      <c r="F57" s="188"/>
      <c r="G57" s="45"/>
      <c r="H57" s="45"/>
      <c r="I57" s="44"/>
      <c r="J57" s="44"/>
      <c r="K57" s="46"/>
      <c r="L57" s="47"/>
      <c r="M57" s="47"/>
      <c r="N57" s="48"/>
      <c r="O57" s="48"/>
      <c r="P57" s="48"/>
      <c r="Q57" s="48"/>
      <c r="AV57" s="53"/>
      <c r="BL57" s="129">
        <v>53</v>
      </c>
      <c r="BM57" s="62">
        <v>80</v>
      </c>
      <c r="BN57" s="62" t="s">
        <v>1189</v>
      </c>
      <c r="BR57" s="59" t="str">
        <f>IFERROR(IF(VLOOKUP($D$1,ورقة4!$A$3:$BD$5429,MATCH(BM57,ورقة4!$A$2:$BD$2,0),0)=0,"",VLOOKUP($D$1,ورقة4!$A$3:$BD$5429,MATCH(BM57,ورقة4!$A$2:$BD$2,0),0)),"")</f>
        <v/>
      </c>
      <c r="BS57" s="54" t="str">
        <f t="shared" ref="BS57" si="56">IF(BR57="م",BL57,"")</f>
        <v/>
      </c>
      <c r="BT57" s="57" t="str">
        <f t="shared" ref="BT57" si="57">IF(BR57="","",BL57)</f>
        <v/>
      </c>
    </row>
    <row r="58" spans="1:77" ht="21.6" thickBot="1" x14ac:dyDescent="0.45">
      <c r="A58" s="125">
        <v>10</v>
      </c>
      <c r="B58" s="125" t="s">
        <v>4686</v>
      </c>
      <c r="C58" s="189"/>
      <c r="D58" s="189"/>
      <c r="E58" s="189"/>
      <c r="F58" s="189"/>
      <c r="G58" s="46"/>
      <c r="H58" s="45"/>
      <c r="I58" s="45"/>
      <c r="J58" s="45"/>
      <c r="K58" s="45"/>
      <c r="L58" s="45"/>
      <c r="M58" s="45"/>
      <c r="O58" s="49"/>
      <c r="P58" s="49"/>
      <c r="Q58" s="49"/>
      <c r="BL58" s="53">
        <v>54</v>
      </c>
      <c r="BM58" s="62">
        <v>81</v>
      </c>
      <c r="BN58" s="62" t="s">
        <v>1190</v>
      </c>
      <c r="BR58" s="59" t="str">
        <f>IFERROR(IF(VLOOKUP($D$1,ورقة4!$A$3:$BD$5429,MATCH(BM58,ورقة4!$A$2:$BD$2,0),0)=0,"",VLOOKUP($D$1,ورقة4!$A$3:$BD$5429,MATCH(BM58,ورقة4!$A$2:$BD$2,0),0)),"")</f>
        <v/>
      </c>
      <c r="BS58" s="54" t="str">
        <f t="shared" ref="BS58:BS62" si="58">IF(BR58="م",BL58,"")</f>
        <v/>
      </c>
      <c r="BT58" s="57" t="str">
        <f t="shared" ref="BT58:BT61" si="59">IF(BR58="","",BL58)</f>
        <v/>
      </c>
    </row>
    <row r="59" spans="1:77" ht="21.6" thickBot="1" x14ac:dyDescent="0.45">
      <c r="A59" s="125">
        <v>11</v>
      </c>
      <c r="B59" s="125" t="s">
        <v>4697</v>
      </c>
      <c r="C59" s="188"/>
      <c r="D59" s="188"/>
      <c r="E59" s="188"/>
      <c r="F59" s="188"/>
      <c r="G59" s="45"/>
      <c r="H59" s="45"/>
      <c r="I59" s="45"/>
      <c r="J59" s="45"/>
      <c r="K59" s="45"/>
      <c r="L59" s="45"/>
      <c r="M59" s="45"/>
      <c r="AM59" s="55"/>
      <c r="BL59" s="129">
        <v>55</v>
      </c>
      <c r="BM59" s="62">
        <v>82</v>
      </c>
      <c r="BN59" s="62" t="s">
        <v>1191</v>
      </c>
      <c r="BR59" s="59" t="str">
        <f>IFERROR(IF(VLOOKUP($D$1,ورقة4!$A$3:$BD$5429,MATCH(BM59,ورقة4!$A$2:$BD$2,0),0)=0,"",VLOOKUP($D$1,ورقة4!$A$3:$BD$5429,MATCH(BM59,ورقة4!$A$2:$BD$2,0),0)),"")</f>
        <v/>
      </c>
      <c r="BS59" s="54" t="str">
        <f t="shared" si="58"/>
        <v/>
      </c>
      <c r="BT59" s="57" t="str">
        <f t="shared" si="59"/>
        <v/>
      </c>
    </row>
    <row r="60" spans="1:77" ht="14.25" customHeight="1" thickTop="1" thickBot="1" x14ac:dyDescent="0.3">
      <c r="A60" s="60"/>
      <c r="B60" s="60"/>
      <c r="C60" s="60"/>
      <c r="D60" s="60"/>
      <c r="E60" s="60"/>
      <c r="F60" s="60"/>
      <c r="BL60" s="53">
        <v>56</v>
      </c>
      <c r="BM60" s="62">
        <v>83</v>
      </c>
      <c r="BN60" s="62" t="s">
        <v>1192</v>
      </c>
      <c r="BR60" s="59" t="str">
        <f>IFERROR(IF(VLOOKUP($D$1,ورقة4!$A$3:$BD$5429,MATCH(BM60,ورقة4!$A$2:$BD$2,0),0)=0,"",VLOOKUP($D$1,ورقة4!$A$3:$BD$5429,MATCH(BM60,ورقة4!$A$2:$BD$2,0),0)),"")</f>
        <v/>
      </c>
      <c r="BS60" s="54" t="str">
        <f t="shared" si="58"/>
        <v/>
      </c>
      <c r="BT60" s="57" t="str">
        <f t="shared" si="59"/>
        <v/>
      </c>
    </row>
    <row r="61" spans="1:77" ht="14.25" customHeight="1" thickBot="1" x14ac:dyDescent="0.3">
      <c r="A61" s="60"/>
      <c r="B61" s="60"/>
      <c r="C61" s="60"/>
      <c r="D61" s="60"/>
      <c r="E61" s="60"/>
      <c r="F61" s="60"/>
      <c r="BL61" s="129">
        <v>57</v>
      </c>
      <c r="BM61" s="62">
        <v>84</v>
      </c>
      <c r="BN61" s="62" t="s">
        <v>1161</v>
      </c>
      <c r="BR61" s="59" t="str">
        <f>IFERROR(IF(VLOOKUP($D$1,ورقة4!$A$3:$BD$5429,MATCH(BM61,ورقة4!$A$2:$BD$2,0),0)=0,"",VLOOKUP($D$1,ورقة4!$A$3:$BD$5429,MATCH(BM61,ورقة4!$A$2:$BD$2,0),0)),"")</f>
        <v/>
      </c>
      <c r="BS61" s="54" t="str">
        <f t="shared" si="58"/>
        <v/>
      </c>
      <c r="BT61" s="57" t="str">
        <f t="shared" si="59"/>
        <v/>
      </c>
    </row>
    <row r="62" spans="1:77" ht="14.25" customHeight="1" x14ac:dyDescent="0.25">
      <c r="A62" s="60"/>
      <c r="B62" s="60"/>
      <c r="C62" s="60"/>
      <c r="D62" s="60"/>
      <c r="E62" s="60"/>
      <c r="F62" s="60"/>
      <c r="BL62" s="53">
        <v>58</v>
      </c>
      <c r="BM62" s="62" t="str">
        <f>IF(U13&lt;&gt;0,U13,"a8")</f>
        <v>a8</v>
      </c>
      <c r="BN62" s="62" t="str">
        <f>V13</f>
        <v>اختر اسم المقرر الاختياري من السنة الرابعة</v>
      </c>
      <c r="BR62" s="59" t="str">
        <f>IFERROR(IF(VLOOKUP($D$1,ورقة4!$A$3:$BD$5429,MATCH(BM62,ورقة4!$A$2:$BD$2,0),0)=0,"",VLOOKUP($D$1,ورقة4!$A$3:$BD$5429,MATCH(BM62,ورقة4!$A$2:$BD$2,0),0)),"")</f>
        <v/>
      </c>
      <c r="BS62" s="54" t="str">
        <f t="shared" si="58"/>
        <v/>
      </c>
      <c r="BT62" s="57" t="str">
        <f>IF(BR62="","",BL62)</f>
        <v/>
      </c>
    </row>
    <row r="63" spans="1:77" ht="14.25" customHeight="1" x14ac:dyDescent="0.25">
      <c r="A63" s="60"/>
      <c r="B63" s="60"/>
      <c r="C63" s="60"/>
      <c r="D63" s="60"/>
      <c r="E63" s="60"/>
      <c r="F63" s="60"/>
      <c r="BT63" s="57"/>
    </row>
    <row r="64" spans="1:77" ht="14.25" customHeight="1" x14ac:dyDescent="0.25">
      <c r="A64" s="60"/>
      <c r="B64" s="60"/>
      <c r="C64" s="60"/>
      <c r="D64" s="60"/>
      <c r="E64" s="60"/>
      <c r="F64" s="60"/>
    </row>
    <row r="65" spans="1:6" ht="14.25" customHeight="1" x14ac:dyDescent="0.25">
      <c r="A65" s="60"/>
      <c r="B65" s="60"/>
      <c r="C65" s="60"/>
      <c r="D65" s="60"/>
      <c r="E65" s="60"/>
      <c r="F65" s="60"/>
    </row>
  </sheetData>
  <sheetProtection algorithmName="SHA-512" hashValue="6nK9z+mRbyybsIcol5XP4QqP9Tp0PFJq6TQBPAf02z/C14d4pt38j03fOQcEEutIK7FK+0t+GC/OzbpMVzhmKQ==" saltValue="yz/khWFZfliDZhoqE9+Pkg==" spinCount="100000" sheet="1" selectLockedCells="1"/>
  <mergeCells count="136">
    <mergeCell ref="V29:AA29"/>
    <mergeCell ref="J2:L2"/>
    <mergeCell ref="G2:I2"/>
    <mergeCell ref="AE5:AG5"/>
    <mergeCell ref="V9:AA9"/>
    <mergeCell ref="V10:AA10"/>
    <mergeCell ref="V12:AA12"/>
    <mergeCell ref="V13:AA13"/>
    <mergeCell ref="K26:R26"/>
    <mergeCell ref="K27:R27"/>
    <mergeCell ref="K17:R17"/>
    <mergeCell ref="K18:R18"/>
    <mergeCell ref="K19:R19"/>
    <mergeCell ref="K20:R20"/>
    <mergeCell ref="K21:R21"/>
    <mergeCell ref="K22:R22"/>
    <mergeCell ref="K23:R23"/>
    <mergeCell ref="K9:R9"/>
    <mergeCell ref="K10:R10"/>
    <mergeCell ref="K11:R11"/>
    <mergeCell ref="K12:R12"/>
    <mergeCell ref="K13:R13"/>
    <mergeCell ref="V11:AA11"/>
    <mergeCell ref="S3:U3"/>
    <mergeCell ref="AH1:AL1"/>
    <mergeCell ref="AB2:AD2"/>
    <mergeCell ref="AB1:AD1"/>
    <mergeCell ref="AB3:AD3"/>
    <mergeCell ref="AB4:AD4"/>
    <mergeCell ref="AE1:AG1"/>
    <mergeCell ref="AE3:AG3"/>
    <mergeCell ref="V1:X1"/>
    <mergeCell ref="P5:R5"/>
    <mergeCell ref="AB5:AD5"/>
    <mergeCell ref="S5:U5"/>
    <mergeCell ref="V5:X5"/>
    <mergeCell ref="Y5:AA5"/>
    <mergeCell ref="S1:U1"/>
    <mergeCell ref="Y1:AA1"/>
    <mergeCell ref="M5:O5"/>
    <mergeCell ref="AH2:AJ2"/>
    <mergeCell ref="AK2:AL2"/>
    <mergeCell ref="AH4:AL4"/>
    <mergeCell ref="AE4:AG4"/>
    <mergeCell ref="AE2:AG2"/>
    <mergeCell ref="AH3:AL3"/>
    <mergeCell ref="V4:X4"/>
    <mergeCell ref="Y2:AA2"/>
    <mergeCell ref="Y4:AA4"/>
    <mergeCell ref="S2:U2"/>
    <mergeCell ref="Y3:AA3"/>
    <mergeCell ref="V2:X2"/>
    <mergeCell ref="V3:X3"/>
    <mergeCell ref="S4:U4"/>
    <mergeCell ref="A5:C5"/>
    <mergeCell ref="P1:R1"/>
    <mergeCell ref="P2:R2"/>
    <mergeCell ref="P3:R3"/>
    <mergeCell ref="P4:R4"/>
    <mergeCell ref="G4:I4"/>
    <mergeCell ref="G1:I1"/>
    <mergeCell ref="J1:L1"/>
    <mergeCell ref="G3:I3"/>
    <mergeCell ref="J3:L3"/>
    <mergeCell ref="J4:L4"/>
    <mergeCell ref="A1:C1"/>
    <mergeCell ref="A2:C2"/>
    <mergeCell ref="A3:C3"/>
    <mergeCell ref="A4:C4"/>
    <mergeCell ref="M1:O1"/>
    <mergeCell ref="M2:O2"/>
    <mergeCell ref="M3:O3"/>
    <mergeCell ref="M4:O4"/>
    <mergeCell ref="D4:F4"/>
    <mergeCell ref="D1:F1"/>
    <mergeCell ref="D3:F3"/>
    <mergeCell ref="D2:F2"/>
    <mergeCell ref="D5:L5"/>
    <mergeCell ref="K14:R14"/>
    <mergeCell ref="K15:R15"/>
    <mergeCell ref="J7:AA7"/>
    <mergeCell ref="K8:T8"/>
    <mergeCell ref="AC10:AG10"/>
    <mergeCell ref="V24:AA24"/>
    <mergeCell ref="K24:R24"/>
    <mergeCell ref="K25:R25"/>
    <mergeCell ref="K16:R16"/>
    <mergeCell ref="AC18:AG18"/>
    <mergeCell ref="AC14:AG14"/>
    <mergeCell ref="AC15:AG15"/>
    <mergeCell ref="AC16:AG16"/>
    <mergeCell ref="V18:AA18"/>
    <mergeCell ref="V19:AA19"/>
    <mergeCell ref="V20:AA20"/>
    <mergeCell ref="V8:AA8"/>
    <mergeCell ref="V27:AA27"/>
    <mergeCell ref="AH10:AJ10"/>
    <mergeCell ref="AC7:AG7"/>
    <mergeCell ref="AH7:AJ7"/>
    <mergeCell ref="AH17:AJ17"/>
    <mergeCell ref="AH18:AJ18"/>
    <mergeCell ref="AH15:AJ15"/>
    <mergeCell ref="AH16:AJ16"/>
    <mergeCell ref="AH14:AJ14"/>
    <mergeCell ref="AH8:AJ8"/>
    <mergeCell ref="AH9:AJ9"/>
    <mergeCell ref="AH12:AJ12"/>
    <mergeCell ref="AC11:AG11"/>
    <mergeCell ref="AH11:AJ11"/>
    <mergeCell ref="AC8:AG8"/>
    <mergeCell ref="AC9:AG9"/>
    <mergeCell ref="AC12:AG12"/>
    <mergeCell ref="V28:AA28"/>
    <mergeCell ref="V16:AA16"/>
    <mergeCell ref="V17:AA17"/>
    <mergeCell ref="K35:R35"/>
    <mergeCell ref="AC20:AJ20"/>
    <mergeCell ref="V23:AA23"/>
    <mergeCell ref="AC13:AG13"/>
    <mergeCell ref="AH13:AJ13"/>
    <mergeCell ref="AC17:AG17"/>
    <mergeCell ref="AC19:AG19"/>
    <mergeCell ref="AH19:AJ19"/>
    <mergeCell ref="V22:AA22"/>
    <mergeCell ref="V21:AA21"/>
    <mergeCell ref="K28:R28"/>
    <mergeCell ref="K29:R29"/>
    <mergeCell ref="K30:R30"/>
    <mergeCell ref="K31:R31"/>
    <mergeCell ref="K32:R32"/>
    <mergeCell ref="K33:R33"/>
    <mergeCell ref="K34:R34"/>
    <mergeCell ref="V14:AA14"/>
    <mergeCell ref="V15:AA15"/>
    <mergeCell ref="V25:AA25"/>
    <mergeCell ref="V26:AA26"/>
  </mergeCells>
  <phoneticPr fontId="41" type="noConversion"/>
  <conditionalFormatting sqref="J9:J34 S9:T34">
    <cfRule type="expression" dxfId="15" priority="39">
      <formula>OR($K9=$BN$5,$K9=$BN$13,$K9=$BN$20,$K9=$BN$28,$K9=$BN$35,$K9=$BN$42,$K9=$BN$49,$K9=$BN$49,$K9=$BN$56)</formula>
    </cfRule>
  </conditionalFormatting>
  <conditionalFormatting sqref="J9:J34">
    <cfRule type="expression" dxfId="14" priority="3">
      <formula>$K9=""</formula>
    </cfRule>
  </conditionalFormatting>
  <conditionalFormatting sqref="K8 K9:R34">
    <cfRule type="containsBlanks" dxfId="13" priority="12">
      <formula>LEN(TRIM(K8))=0</formula>
    </cfRule>
  </conditionalFormatting>
  <conditionalFormatting sqref="K9:R34">
    <cfRule type="containsText" dxfId="12" priority="17" operator="containsText" text="مقررات">
      <formula>NOT(ISERROR(SEARCH("مقررات",K9)))</formula>
    </cfRule>
  </conditionalFormatting>
  <conditionalFormatting sqref="S9:T34">
    <cfRule type="expression" dxfId="11" priority="40">
      <formula>$K9=""</formula>
    </cfRule>
  </conditionalFormatting>
  <conditionalFormatting sqref="V16:AA17">
    <cfRule type="expression" dxfId="10" priority="1">
      <formula>$F$37&lt;&gt;$G$37</formula>
    </cfRule>
  </conditionalFormatting>
  <dataValidations count="10">
    <dataValidation type="list" allowBlank="1" showInputMessage="1" showErrorMessage="1" sqref="AH13:AJ13" xr:uid="{00000000-0002-0000-0200-000000000000}">
      <formula1>$BS$1:$BS$2</formula1>
    </dataValidation>
    <dataValidation type="list" allowBlank="1" showInputMessage="1" showErrorMessage="1" sqref="D5:L5" xr:uid="{00000000-0002-0000-0200-000001000000}">
      <formula1>$AO$1:$AO$8</formula1>
    </dataValidation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34" xr:uid="{A8FFC949-4939-443F-9FCA-06DB0D4EAB6E}">
      <formula1>AND($AN$1=0,T34=1)</formula1>
    </dataValidation>
    <dataValidation type="list" allowBlank="1" showInputMessage="1" showErrorMessage="1" sqref="V15" xr:uid="{00000000-0002-0000-0200-000004000000}">
      <formula1>$BT$1:$BT$2</formula1>
    </dataValidation>
    <dataValidation type="list" allowBlank="1" showInputMessage="1" showErrorMessage="1" sqref="V10:AA10" xr:uid="{CF383D2F-BE6A-4228-9EE6-4D8F5E9F832A}">
      <formula1>$BV$6:$BV$12</formula1>
    </dataValidation>
    <dataValidation type="list" allowBlank="1" showInputMessage="1" showErrorMessage="1" sqref="V11:AA11" xr:uid="{6029BD00-7809-4436-B81B-A79B68844CFD}">
      <formula1>$BV$13:$BV$19</formula1>
    </dataValidation>
    <dataValidation type="list" allowBlank="1" showInputMessage="1" showErrorMessage="1" sqref="V12:AA12" xr:uid="{3D49B479-AA24-45FB-863B-A37C9771AECF}">
      <formula1>$BV$20:$BV$28</formula1>
    </dataValidation>
    <dataValidation type="list" allowBlank="1" showInputMessage="1" showErrorMessage="1" sqref="V13:AA13" xr:uid="{657B107F-7144-4E91-A851-73DD71CBB639}">
      <formula1>$BV$29:$BV$36</formula1>
    </dataValidation>
    <dataValidation type="custom" allowBlank="1" showInputMessage="1" showErrorMessage="1" errorTitle="اقرأ رسالة الخطأ" error="يجب أن تتأكد أولاً بأن جميع البيانات المطلوبة ممتلئة بالمعلومات الصحيحة دون أية نقص، ثم اضغط على الرقم (1) لتتمكن من اختيار المقرر_x000a_كما يجب عليك أولأ أن تختار اسم المقرر الاختياري من القائمة الجانبية" sqref="T10:T33" xr:uid="{7059628A-C862-4F26-A550-5F1EAC314281}">
      <formula1>AND($AN$1=0,T10=1,J10&lt;205)</formula1>
    </dataValidation>
    <dataValidation type="list" allowBlank="1" showInputMessage="1" showErrorMessage="1" sqref="V17:AA17" xr:uid="{C0F929EA-E901-4400-92A5-3FB708E30F85}">
      <formula1>$BF$1:$BF$7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J51"/>
  <sheetViews>
    <sheetView rightToLeft="1" topLeftCell="B6" zoomScale="90" zoomScaleNormal="90" workbookViewId="0">
      <selection activeCell="G40" sqref="G40:R40"/>
    </sheetView>
  </sheetViews>
  <sheetFormatPr defaultColWidth="8.8984375" defaultRowHeight="15" x14ac:dyDescent="0.25"/>
  <cols>
    <col min="1" max="1" width="1.296875" style="1" customWidth="1"/>
    <col min="2" max="4" width="5.69921875" style="1" customWidth="1"/>
    <col min="5" max="8" width="5.69921875" style="8" customWidth="1"/>
    <col min="9" max="12" width="5.69921875" style="1" customWidth="1"/>
    <col min="13" max="15" width="5.69921875" style="8" customWidth="1"/>
    <col min="16" max="18" width="5.69921875" style="1" customWidth="1"/>
    <col min="19" max="19" width="1.296875" style="1" customWidth="1"/>
    <col min="20" max="20" width="0.59765625" style="133" customWidth="1"/>
    <col min="21" max="21" width="6" style="133" hidden="1" customWidth="1"/>
    <col min="22" max="22" width="3" style="133" hidden="1" customWidth="1"/>
    <col min="23" max="23" width="6" style="133" hidden="1" customWidth="1"/>
    <col min="24" max="25" width="3" style="133" hidden="1" customWidth="1"/>
    <col min="26" max="26" width="12.296875" style="133" hidden="1" customWidth="1"/>
    <col min="27" max="27" width="3" style="133" hidden="1" customWidth="1"/>
    <col min="28" max="28" width="1.09765625" style="133" hidden="1" customWidth="1"/>
    <col min="29" max="29" width="8.8984375" style="133" customWidth="1"/>
    <col min="30" max="30" width="8.8984375" style="1"/>
    <col min="31" max="31" width="30.19921875" style="1" customWidth="1"/>
    <col min="32" max="16383" width="8.8984375" style="1"/>
    <col min="16384" max="16384" width="9.765625E-2" style="1" customWidth="1"/>
  </cols>
  <sheetData>
    <row r="1" spans="2:36" ht="18.600000000000001" customHeight="1" thickTop="1" thickBot="1" x14ac:dyDescent="0.3">
      <c r="B1" s="326">
        <f ca="1">NOW()</f>
        <v>45712.532582060187</v>
      </c>
      <c r="C1" s="326"/>
      <c r="D1" s="326"/>
      <c r="E1" s="326"/>
      <c r="F1" s="377" t="s">
        <v>4703</v>
      </c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AC1" s="144"/>
      <c r="AD1" s="358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/>
      </c>
      <c r="AE1" s="359"/>
      <c r="AF1" s="359"/>
      <c r="AG1" s="359"/>
      <c r="AH1" s="360"/>
      <c r="AI1" s="69"/>
      <c r="AJ1" s="68">
        <f>COUNT(AA3:AA25)</f>
        <v>0</v>
      </c>
    </row>
    <row r="2" spans="2:36" s="160" customFormat="1" ht="24.6" customHeight="1" thickBot="1" x14ac:dyDescent="0.3">
      <c r="B2" s="327" t="s">
        <v>147</v>
      </c>
      <c r="C2" s="328"/>
      <c r="D2" s="403">
        <f>'إختيار المقررات'!D1</f>
        <v>0</v>
      </c>
      <c r="E2" s="403"/>
      <c r="F2" s="403"/>
      <c r="G2" s="328" t="s">
        <v>148</v>
      </c>
      <c r="H2" s="328"/>
      <c r="I2" s="403" t="e">
        <f>'إختيار المقررات'!D2</f>
        <v>#N/A</v>
      </c>
      <c r="J2" s="403"/>
      <c r="K2" s="403"/>
      <c r="L2" s="328" t="s">
        <v>79</v>
      </c>
      <c r="M2" s="328"/>
      <c r="N2" s="328"/>
      <c r="O2" s="412" t="str">
        <f>'إختيار المقررات'!J1</f>
        <v/>
      </c>
      <c r="P2" s="412"/>
      <c r="Q2" s="412"/>
      <c r="R2" s="413"/>
      <c r="T2" s="138"/>
      <c r="U2" s="138"/>
      <c r="V2" s="138"/>
      <c r="W2" s="138"/>
      <c r="X2" s="138"/>
      <c r="Y2" s="138"/>
      <c r="Z2" s="138"/>
      <c r="AA2" s="138"/>
      <c r="AB2" s="138"/>
      <c r="AC2" s="144"/>
      <c r="AD2" s="361"/>
      <c r="AE2" s="362"/>
      <c r="AF2" s="362"/>
      <c r="AG2" s="362"/>
      <c r="AH2" s="363"/>
      <c r="AI2" s="70" t="s">
        <v>1149</v>
      </c>
    </row>
    <row r="3" spans="2:36" s="160" customFormat="1" ht="16.2" customHeight="1" thickTop="1" thickBot="1" x14ac:dyDescent="0.3">
      <c r="B3" s="329" t="s">
        <v>80</v>
      </c>
      <c r="C3" s="330"/>
      <c r="D3" s="404" t="str">
        <f>'إختيار المقررات'!P1</f>
        <v/>
      </c>
      <c r="E3" s="404"/>
      <c r="F3" s="404"/>
      <c r="G3" s="330" t="s">
        <v>81</v>
      </c>
      <c r="H3" s="330"/>
      <c r="I3" s="404" t="str">
        <f>'إختيار المقررات'!V1</f>
        <v/>
      </c>
      <c r="J3" s="404"/>
      <c r="K3" s="404"/>
      <c r="L3" s="330" t="s">
        <v>151</v>
      </c>
      <c r="M3" s="330"/>
      <c r="N3" s="330"/>
      <c r="O3" s="408" t="e">
        <f>'إختيار المقررات'!AH1</f>
        <v>#N/A</v>
      </c>
      <c r="P3" s="408"/>
      <c r="Q3" s="408"/>
      <c r="R3" s="409"/>
      <c r="T3" s="138"/>
      <c r="U3" s="138">
        <f>16/3</f>
        <v>5.333333333333333</v>
      </c>
      <c r="V3" s="138"/>
      <c r="W3" s="138">
        <f>IF(Z3&lt;&gt;"",1,"")</f>
        <v>1</v>
      </c>
      <c r="X3" s="138">
        <v>1</v>
      </c>
      <c r="Y3" s="138">
        <f>IF(Z3&lt;&gt;"",X3,"")</f>
        <v>1</v>
      </c>
      <c r="Z3" s="138" t="str">
        <f>IF(LEN(O2)&lt;2,L2,"")</f>
        <v>الاسم والكنية:</v>
      </c>
      <c r="AA3" s="138" t="str">
        <f>IFERROR(SMALL($Y$3:$Y$26,X3),"")</f>
        <v/>
      </c>
      <c r="AB3" s="138"/>
      <c r="AC3" s="144"/>
      <c r="AD3" s="69"/>
      <c r="AE3" s="364" t="str">
        <f t="shared" ref="AE3:AE14" si="0">IFERROR(VLOOKUP(AA3,$X$3:$Z$26,3,0),"")</f>
        <v/>
      </c>
      <c r="AF3" s="364"/>
      <c r="AG3" s="364"/>
      <c r="AH3" s="69"/>
      <c r="AI3" s="69"/>
    </row>
    <row r="4" spans="2:36" s="160" customFormat="1" ht="16.2" customHeight="1" thickTop="1" thickBot="1" x14ac:dyDescent="0.3">
      <c r="B4" s="329" t="s">
        <v>150</v>
      </c>
      <c r="C4" s="330"/>
      <c r="D4" s="405" t="e">
        <f>'إختيار المقررات'!AB1</f>
        <v>#N/A</v>
      </c>
      <c r="E4" s="405"/>
      <c r="F4" s="405"/>
      <c r="G4" s="330" t="s">
        <v>153</v>
      </c>
      <c r="H4" s="330"/>
      <c r="I4" s="404" t="e">
        <f>'إختيار المقررات'!P3</f>
        <v>#N/A</v>
      </c>
      <c r="J4" s="404"/>
      <c r="K4" s="404"/>
      <c r="L4" s="330" t="s">
        <v>154</v>
      </c>
      <c r="M4" s="330"/>
      <c r="N4" s="330"/>
      <c r="O4" s="408" t="e">
        <f>'إختيار المقررات'!AB3</f>
        <v>#N/A</v>
      </c>
      <c r="P4" s="408"/>
      <c r="Q4" s="408"/>
      <c r="R4" s="409"/>
      <c r="T4" s="138"/>
      <c r="U4" s="138"/>
      <c r="V4" s="138"/>
      <c r="W4" s="138"/>
      <c r="X4" s="138">
        <v>2</v>
      </c>
      <c r="Y4" s="138">
        <f t="shared" ref="Y4:Y29" si="1">IF(Z4&lt;&gt;"",X4,"")</f>
        <v>2</v>
      </c>
      <c r="Z4" s="138" t="str">
        <f>IF(LEN(D3)&lt;2,B3,"")</f>
        <v>اسم الاب:</v>
      </c>
      <c r="AA4" s="161" t="str">
        <f>IFERROR(SMALL($Y$3:$Y$26,X4),"")</f>
        <v/>
      </c>
      <c r="AB4" s="138"/>
      <c r="AC4" s="144"/>
      <c r="AD4" s="69"/>
      <c r="AE4" s="364" t="str">
        <f t="shared" si="0"/>
        <v/>
      </c>
      <c r="AF4" s="364"/>
      <c r="AG4" s="364"/>
      <c r="AH4" s="69"/>
      <c r="AI4" s="69"/>
    </row>
    <row r="5" spans="2:36" s="160" customFormat="1" ht="16.2" customHeight="1" thickTop="1" thickBot="1" x14ac:dyDescent="0.3">
      <c r="B5" s="329" t="s">
        <v>149</v>
      </c>
      <c r="C5" s="330"/>
      <c r="D5" s="404" t="e">
        <f>'إختيار المقررات'!D3</f>
        <v>#N/A</v>
      </c>
      <c r="E5" s="404"/>
      <c r="F5" s="404"/>
      <c r="G5" s="330" t="s">
        <v>152</v>
      </c>
      <c r="H5" s="330"/>
      <c r="I5" s="404" t="e">
        <f>'إختيار المقررات'!J3</f>
        <v>#N/A</v>
      </c>
      <c r="J5" s="404"/>
      <c r="K5" s="404"/>
      <c r="L5" s="330" t="s">
        <v>155</v>
      </c>
      <c r="M5" s="330"/>
      <c r="N5" s="330"/>
      <c r="O5" s="408" t="e">
        <f>'إختيار المقررات'!AH3</f>
        <v>#N/A</v>
      </c>
      <c r="P5" s="408"/>
      <c r="Q5" s="408"/>
      <c r="R5" s="409"/>
      <c r="T5" s="138"/>
      <c r="U5" s="138"/>
      <c r="V5" s="138"/>
      <c r="W5" s="138"/>
      <c r="X5" s="138">
        <v>3</v>
      </c>
      <c r="Y5" s="138">
        <f t="shared" si="1"/>
        <v>3</v>
      </c>
      <c r="Z5" s="138" t="str">
        <f>IF(LEN(I3)&lt;2,G3,"")</f>
        <v>اسم الام:</v>
      </c>
      <c r="AA5" s="161" t="str">
        <f>IFERROR(SMALL($Y$3:$Y$26,X5),"")</f>
        <v/>
      </c>
      <c r="AB5" s="138"/>
      <c r="AC5" s="144"/>
      <c r="AD5" s="69"/>
      <c r="AE5" s="364" t="str">
        <f t="shared" si="0"/>
        <v/>
      </c>
      <c r="AF5" s="364"/>
      <c r="AG5" s="364"/>
      <c r="AH5" s="69"/>
      <c r="AI5" s="69"/>
    </row>
    <row r="6" spans="2:36" s="160" customFormat="1" ht="16.2" customHeight="1" thickTop="1" thickBot="1" x14ac:dyDescent="0.3">
      <c r="B6" s="329" t="s">
        <v>156</v>
      </c>
      <c r="C6" s="330"/>
      <c r="D6" s="404" t="e">
        <f>'إختيار المقررات'!D4</f>
        <v>#N/A</v>
      </c>
      <c r="E6" s="404"/>
      <c r="F6" s="404"/>
      <c r="G6" s="330" t="s">
        <v>157</v>
      </c>
      <c r="H6" s="330"/>
      <c r="I6" s="404" t="e">
        <f>'إختيار المقررات'!P4</f>
        <v>#N/A</v>
      </c>
      <c r="J6" s="404"/>
      <c r="K6" s="404"/>
      <c r="L6" s="330" t="s">
        <v>158</v>
      </c>
      <c r="M6" s="330"/>
      <c r="N6" s="330"/>
      <c r="O6" s="408" t="e">
        <f>'إختيار المقررات'!J4</f>
        <v>#N/A</v>
      </c>
      <c r="P6" s="408"/>
      <c r="Q6" s="408"/>
      <c r="R6" s="409"/>
      <c r="T6" s="138"/>
      <c r="U6" s="138"/>
      <c r="V6" s="138"/>
      <c r="W6" s="138"/>
      <c r="X6" s="138">
        <v>4</v>
      </c>
      <c r="Y6" s="138" t="e">
        <f t="shared" si="1"/>
        <v>#N/A</v>
      </c>
      <c r="Z6" s="138" t="e">
        <f>IF(LEN(O3)&lt;2,L3,"")</f>
        <v>#N/A</v>
      </c>
      <c r="AA6" s="161" t="str">
        <f>IFERROR(SMALL($Y$3:$Y$26,X6),"")</f>
        <v/>
      </c>
      <c r="AB6" s="138"/>
      <c r="AC6" s="144"/>
      <c r="AD6" s="69"/>
      <c r="AE6" s="364" t="str">
        <f t="shared" si="0"/>
        <v/>
      </c>
      <c r="AF6" s="364"/>
      <c r="AG6" s="364"/>
      <c r="AH6" s="69"/>
      <c r="AI6" s="69"/>
    </row>
    <row r="7" spans="2:36" s="160" customFormat="1" ht="16.2" customHeight="1" thickTop="1" thickBot="1" x14ac:dyDescent="0.3">
      <c r="B7" s="329" t="s">
        <v>159</v>
      </c>
      <c r="C7" s="330"/>
      <c r="D7" s="406">
        <f>'إختيار المقررات'!V4</f>
        <v>0</v>
      </c>
      <c r="E7" s="404"/>
      <c r="F7" s="404"/>
      <c r="G7" s="330" t="s">
        <v>160</v>
      </c>
      <c r="H7" s="330"/>
      <c r="I7" s="406">
        <f>'إختيار المقررات'!AB4</f>
        <v>0</v>
      </c>
      <c r="J7" s="404"/>
      <c r="K7" s="404"/>
      <c r="L7" s="330"/>
      <c r="M7" s="330"/>
      <c r="N7" s="330"/>
      <c r="O7" s="408"/>
      <c r="P7" s="408"/>
      <c r="Q7" s="408"/>
      <c r="R7" s="409"/>
      <c r="T7" s="138"/>
      <c r="U7" s="138"/>
      <c r="V7" s="138"/>
      <c r="W7" s="138"/>
      <c r="X7" s="138">
        <v>5</v>
      </c>
      <c r="Y7" s="138" t="e">
        <f t="shared" si="1"/>
        <v>#N/A</v>
      </c>
      <c r="Z7" s="138" t="e">
        <f>IF(LEN(D4)&lt;2,B4,"")</f>
        <v>#N/A</v>
      </c>
      <c r="AA7" s="161" t="str">
        <f t="shared" ref="AA7:AA21" si="2">IFERROR(SMALL($Y$3:$Y$26,X7),"")</f>
        <v/>
      </c>
      <c r="AB7" s="138"/>
      <c r="AC7" s="144"/>
      <c r="AD7" s="69"/>
      <c r="AE7" s="364" t="str">
        <f t="shared" si="0"/>
        <v/>
      </c>
      <c r="AF7" s="364"/>
      <c r="AG7" s="364"/>
      <c r="AH7" s="69"/>
      <c r="AI7" s="69"/>
    </row>
    <row r="8" spans="2:36" s="160" customFormat="1" ht="16.2" customHeight="1" thickTop="1" thickBot="1" x14ac:dyDescent="0.3">
      <c r="B8" s="329" t="e">
        <f>'إختيار المقررات'!J2</f>
        <v>#N/A</v>
      </c>
      <c r="C8" s="330"/>
      <c r="D8" s="404" t="s">
        <v>87</v>
      </c>
      <c r="E8" s="404"/>
      <c r="F8" s="404"/>
      <c r="G8" s="330" t="e">
        <f>'إختيار المقررات'!V2</f>
        <v>#N/A</v>
      </c>
      <c r="H8" s="330"/>
      <c r="I8" s="404" t="s">
        <v>88</v>
      </c>
      <c r="J8" s="404"/>
      <c r="K8" s="404"/>
      <c r="L8" s="330" t="e">
        <f>'إختيار المقررات'!AB2</f>
        <v>#N/A</v>
      </c>
      <c r="M8" s="330"/>
      <c r="N8" s="330"/>
      <c r="O8" s="408" t="s">
        <v>89</v>
      </c>
      <c r="P8" s="408"/>
      <c r="Q8" s="408"/>
      <c r="R8" s="409"/>
      <c r="T8" s="138"/>
      <c r="U8" s="138"/>
      <c r="V8" s="138"/>
      <c r="W8" s="138"/>
      <c r="X8" s="138">
        <v>6</v>
      </c>
      <c r="Y8" s="138" t="e">
        <f>IF(Z8&lt;&gt;"",X8,"")</f>
        <v>#N/A</v>
      </c>
      <c r="Z8" s="138" t="e">
        <f>IF(LEN(I4)&lt;2,G4,"")</f>
        <v>#N/A</v>
      </c>
      <c r="AA8" s="161" t="str">
        <f t="shared" si="2"/>
        <v/>
      </c>
      <c r="AB8" s="138"/>
      <c r="AC8" s="144"/>
      <c r="AD8" s="69"/>
      <c r="AE8" s="364" t="str">
        <f t="shared" si="0"/>
        <v/>
      </c>
      <c r="AF8" s="364"/>
      <c r="AG8" s="364"/>
      <c r="AH8" s="69"/>
      <c r="AI8" s="69"/>
    </row>
    <row r="9" spans="2:36" s="160" customFormat="1" ht="16.2" customHeight="1" thickTop="1" thickBot="1" x14ac:dyDescent="0.3">
      <c r="B9" s="401" t="s">
        <v>1230</v>
      </c>
      <c r="C9" s="402"/>
      <c r="D9" s="407">
        <f>'إختيار المقررات'!AH4</f>
        <v>0</v>
      </c>
      <c r="E9" s="407"/>
      <c r="F9" s="407"/>
      <c r="G9" s="402"/>
      <c r="H9" s="402"/>
      <c r="I9" s="407"/>
      <c r="J9" s="407"/>
      <c r="K9" s="407"/>
      <c r="L9" s="402" t="e">
        <f>'إختيار المقررات'!J2</f>
        <v>#N/A</v>
      </c>
      <c r="M9" s="402"/>
      <c r="N9" s="402"/>
      <c r="O9" s="410" t="s">
        <v>86</v>
      </c>
      <c r="P9" s="410"/>
      <c r="Q9" s="410"/>
      <c r="R9" s="411"/>
      <c r="T9" s="138"/>
      <c r="U9" s="138"/>
      <c r="V9" s="138"/>
      <c r="W9" s="138"/>
      <c r="X9" s="138">
        <v>7</v>
      </c>
      <c r="Y9" s="138" t="e">
        <f t="shared" si="1"/>
        <v>#N/A</v>
      </c>
      <c r="Z9" s="138" t="e">
        <f>IF(LEN(O4)&lt;2,L4,"")</f>
        <v>#N/A</v>
      </c>
      <c r="AA9" s="161" t="str">
        <f t="shared" si="2"/>
        <v/>
      </c>
      <c r="AB9" s="138"/>
      <c r="AC9" s="144"/>
      <c r="AD9" s="69"/>
      <c r="AE9" s="364" t="str">
        <f t="shared" si="0"/>
        <v/>
      </c>
      <c r="AF9" s="364"/>
      <c r="AG9" s="364"/>
      <c r="AH9" s="69"/>
      <c r="AI9" s="69"/>
    </row>
    <row r="10" spans="2:36" ht="24" customHeight="1" thickTop="1" thickBot="1" x14ac:dyDescent="0.3">
      <c r="B10" s="333" t="str">
        <f>IF(AJ1&gt;0,"هذه الاستمارة غير صالحة للتسجيل لعدم اكتمال المعلومات المطلوبة يتوجب عليك ادخال جميع البيانات لتظهر الاستمارة","")</f>
        <v/>
      </c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X10" s="138">
        <v>8</v>
      </c>
      <c r="Y10" s="138" t="e">
        <f t="shared" si="1"/>
        <v>#N/A</v>
      </c>
      <c r="Z10" s="138" t="e">
        <f>IF(LEN(D5)&lt;2,B5,"")</f>
        <v>#N/A</v>
      </c>
      <c r="AA10" s="161" t="str">
        <f t="shared" si="2"/>
        <v/>
      </c>
      <c r="AC10" s="145"/>
      <c r="AD10" s="68"/>
      <c r="AE10" s="364" t="str">
        <f t="shared" si="0"/>
        <v/>
      </c>
      <c r="AF10" s="364"/>
      <c r="AG10" s="364"/>
      <c r="AH10" s="68"/>
      <c r="AI10" s="68"/>
    </row>
    <row r="11" spans="2:36" ht="24" customHeight="1" thickTop="1" thickBot="1" x14ac:dyDescent="0.3">
      <c r="B11" s="334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4"/>
      <c r="T11" s="134"/>
      <c r="U11" s="134"/>
      <c r="X11" s="138">
        <v>9</v>
      </c>
      <c r="Y11" s="138" t="e">
        <f t="shared" si="1"/>
        <v>#N/A</v>
      </c>
      <c r="Z11" s="138" t="e">
        <f>IF(LEN(I5)&lt;2,G5,"")</f>
        <v>#N/A</v>
      </c>
      <c r="AA11" s="161" t="str">
        <f t="shared" si="2"/>
        <v/>
      </c>
      <c r="AC11" s="145"/>
      <c r="AD11" s="68"/>
      <c r="AE11" s="364" t="str">
        <f t="shared" si="0"/>
        <v/>
      </c>
      <c r="AF11" s="364"/>
      <c r="AG11" s="364"/>
      <c r="AH11" s="68"/>
      <c r="AI11" s="68"/>
    </row>
    <row r="12" spans="2:36" ht="18.600000000000001" customHeight="1" thickTop="1" thickBot="1" x14ac:dyDescent="0.3">
      <c r="B12" s="71"/>
      <c r="C12" s="72" t="s">
        <v>112</v>
      </c>
      <c r="D12" s="337" t="s">
        <v>161</v>
      </c>
      <c r="E12" s="338"/>
      <c r="F12" s="338"/>
      <c r="G12" s="338"/>
      <c r="H12" s="338"/>
      <c r="I12" s="339"/>
      <c r="J12" s="71"/>
      <c r="K12" s="72" t="s">
        <v>112</v>
      </c>
      <c r="L12" s="337" t="s">
        <v>161</v>
      </c>
      <c r="M12" s="338"/>
      <c r="N12" s="338"/>
      <c r="O12" s="338"/>
      <c r="P12" s="338"/>
      <c r="Q12" s="339"/>
      <c r="R12" s="73"/>
      <c r="S12" s="5"/>
      <c r="T12" s="135"/>
      <c r="U12" s="136"/>
      <c r="V12" s="133" t="str">
        <f>IFERROR(SMALL('إختيار المقررات'!$F$9:$F$36,'إختيار المقررات'!BL5),"")</f>
        <v/>
      </c>
      <c r="W12" s="133" t="str">
        <f>IFERROR(SMALL('إختيار المقررات'!$BK$6:$BK$52,'إختيار المقررات'!BL5),"")</f>
        <v/>
      </c>
      <c r="X12" s="138">
        <v>10</v>
      </c>
      <c r="Y12" s="138" t="e">
        <f t="shared" si="1"/>
        <v>#N/A</v>
      </c>
      <c r="Z12" s="138" t="e">
        <f>IF(LEN(O5)&lt;2,L5,"")</f>
        <v>#N/A</v>
      </c>
      <c r="AA12" s="161" t="str">
        <f t="shared" si="2"/>
        <v/>
      </c>
      <c r="AC12" s="145"/>
      <c r="AD12" s="68"/>
      <c r="AE12" s="364" t="str">
        <f t="shared" si="0"/>
        <v/>
      </c>
      <c r="AF12" s="364"/>
      <c r="AG12" s="364"/>
      <c r="AH12" s="68"/>
      <c r="AI12" s="68"/>
    </row>
    <row r="13" spans="2:36" ht="18.600000000000001" customHeight="1" thickTop="1" thickBot="1" x14ac:dyDescent="0.3">
      <c r="B13" s="74" t="str">
        <f>IF('إختيار المقررات'!BR58=1,V12,IF('إختيار المقررات'!F28&lt;2,"",V12))</f>
        <v/>
      </c>
      <c r="C13" s="75" t="str">
        <f>IFERROR(IF(B13="","",VLOOKUP(B13,'إختيار المقررات'!$F$10:$J$35,5,0)),"")</f>
        <v/>
      </c>
      <c r="D13" s="331" t="str">
        <f>IFERROR(IF(C13="","",VLOOKUP(C13,'إختيار المقررات'!$J$5:$T$63,2,0)),"")</f>
        <v/>
      </c>
      <c r="E13" s="331"/>
      <c r="F13" s="331"/>
      <c r="G13" s="331"/>
      <c r="H13" s="76" t="str">
        <f>IFERROR(VLOOKUP(D13,'إختيار المقررات'!$K$9:$T$63,9,0),"")</f>
        <v/>
      </c>
      <c r="I13" s="77" t="str">
        <f>IFERROR(IF(D13="","",IF(VLOOKUP(D13,'إختيار المقررات'!$K$9:$T$63,10,0)=0,"",VLOOKUP(D13,'إختيار المقررات'!$K$9:$T$63,10,0))),"")</f>
        <v/>
      </c>
      <c r="J13" s="74" t="str">
        <f>IF(B22="","",V22)</f>
        <v/>
      </c>
      <c r="K13" s="75" t="str">
        <f>IFERROR(IF(J13="","",VLOOKUP(J13,'إختيار المقررات'!$F$10:$J$35,5,0)),"")</f>
        <v/>
      </c>
      <c r="L13" s="331" t="str">
        <f>IFERROR(IF(K13="","",VLOOKUP(K13,'إختيار المقررات'!$J$5:$T$63,2,0)),"")</f>
        <v/>
      </c>
      <c r="M13" s="331"/>
      <c r="N13" s="331"/>
      <c r="O13" s="331"/>
      <c r="P13" s="78" t="str">
        <f>IFERROR(VLOOKUP(L13,'إختيار المقررات'!$K$9:$T$63,9,0),"")</f>
        <v/>
      </c>
      <c r="Q13" s="77" t="str">
        <f>IFERROR(IF(L13="","",IF(VLOOKUP(L13,'إختيار المقررات'!$K$9:$T$63,10,0)=0,"",VLOOKUP(L13,'إختيار المقررات'!$K$9:$T$63,10,0))),"")</f>
        <v/>
      </c>
      <c r="R13" s="97"/>
      <c r="T13" s="137"/>
      <c r="V13" s="133" t="str">
        <f>IFERROR(SMALL('إختيار المقررات'!$F$9:$F$36,'إختيار المقررات'!BL6),"")</f>
        <v/>
      </c>
      <c r="W13" s="133" t="str">
        <f>IFERROR(SMALL('إختيار المقررات'!$BK$6:$BK$52,'إختيار المقررات'!BL6),"")</f>
        <v/>
      </c>
      <c r="X13" s="138">
        <v>11</v>
      </c>
      <c r="Y13" s="138" t="e">
        <f t="shared" si="1"/>
        <v>#N/A</v>
      </c>
      <c r="Z13" s="138" t="e">
        <f>IF(LEN(D6)&lt;2,B6,"")</f>
        <v>#N/A</v>
      </c>
      <c r="AA13" s="161" t="str">
        <f t="shared" si="2"/>
        <v/>
      </c>
      <c r="AC13" s="145"/>
      <c r="AD13" s="68"/>
      <c r="AE13" s="364" t="str">
        <f t="shared" si="0"/>
        <v/>
      </c>
      <c r="AF13" s="364"/>
      <c r="AG13" s="364"/>
      <c r="AH13" s="68"/>
      <c r="AI13" s="68"/>
    </row>
    <row r="14" spans="2:36" ht="18.600000000000001" customHeight="1" thickTop="1" thickBot="1" x14ac:dyDescent="0.3">
      <c r="B14" s="74" t="str">
        <f>IF(B13="","",V13)</f>
        <v/>
      </c>
      <c r="C14" s="75" t="str">
        <f>IFERROR(IF(B14="","",VLOOKUP(B14,'إختيار المقررات'!$F$10:$J$35,5,0)),"")</f>
        <v/>
      </c>
      <c r="D14" s="331" t="str">
        <f>IFERROR(IF(C14="","",VLOOKUP(C14,'إختيار المقررات'!$J$5:$T$63,2,0)),"")</f>
        <v/>
      </c>
      <c r="E14" s="331"/>
      <c r="F14" s="331"/>
      <c r="G14" s="331"/>
      <c r="H14" s="76" t="str">
        <f>IFERROR(VLOOKUP(D14,'إختيار المقررات'!$K$9:$T$63,9,0),"")</f>
        <v/>
      </c>
      <c r="I14" s="77" t="str">
        <f>IFERROR(IF(D14="","",IF(VLOOKUP(D14,'إختيار المقررات'!$K$9:$T$63,10,0)=0,"",VLOOKUP(D14,'إختيار المقررات'!$K$9:$T$63,10,0))),"")</f>
        <v/>
      </c>
      <c r="J14" s="74" t="str">
        <f>IF(J13="","",V23)</f>
        <v/>
      </c>
      <c r="K14" s="75" t="str">
        <f>IFERROR(IF(J14="","",VLOOKUP(J14,'إختيار المقررات'!$F$10:$J$35,5,0)),"")</f>
        <v/>
      </c>
      <c r="L14" s="331" t="str">
        <f>IFERROR(IF(K14="","",VLOOKUP(K14,'إختيار المقررات'!$J$5:$T$63,2,0)),"")</f>
        <v/>
      </c>
      <c r="M14" s="331"/>
      <c r="N14" s="331"/>
      <c r="O14" s="331"/>
      <c r="P14" s="78" t="str">
        <f>IFERROR(VLOOKUP(L14,'إختيار المقررات'!$K$9:$T$63,9,0),"")</f>
        <v/>
      </c>
      <c r="Q14" s="77" t="str">
        <f>IFERROR(IF(L14="","",IF(VLOOKUP(L14,'إختيار المقررات'!$K$9:$T$63,10,0)=0,"",VLOOKUP(L14,'إختيار المقررات'!$K$9:$T$63,10,0))),"")</f>
        <v/>
      </c>
      <c r="R14" s="97"/>
      <c r="S14" s="6"/>
      <c r="T14" s="137"/>
      <c r="U14" s="138"/>
      <c r="V14" s="133" t="str">
        <f>IFERROR(SMALL('إختيار المقررات'!$F$9:$F$36,'إختيار المقررات'!BL7),"")</f>
        <v/>
      </c>
      <c r="W14" s="133" t="str">
        <f>IFERROR(SMALL('إختيار المقررات'!$BK$6:$BK$52,'إختيار المقررات'!BL7),"")</f>
        <v/>
      </c>
      <c r="X14" s="138">
        <v>12</v>
      </c>
      <c r="Y14" s="138" t="e">
        <f t="shared" si="1"/>
        <v>#N/A</v>
      </c>
      <c r="Z14" s="138" t="e">
        <f>IF(LEN(I6)&lt;2,G6,"")</f>
        <v>#N/A</v>
      </c>
      <c r="AA14" s="161" t="str">
        <f t="shared" si="2"/>
        <v/>
      </c>
      <c r="AC14" s="145"/>
      <c r="AD14" s="68"/>
      <c r="AE14" s="364" t="str">
        <f t="shared" si="0"/>
        <v/>
      </c>
      <c r="AF14" s="364"/>
      <c r="AG14" s="364"/>
      <c r="AH14" s="68"/>
      <c r="AI14" s="68"/>
    </row>
    <row r="15" spans="2:36" ht="18.600000000000001" customHeight="1" thickTop="1" thickBot="1" x14ac:dyDescent="0.3">
      <c r="B15" s="74" t="str">
        <f t="shared" ref="B15:B22" si="3">IF(B14="","",V14)</f>
        <v/>
      </c>
      <c r="C15" s="75" t="str">
        <f>IFERROR(IF(B15="","",VLOOKUP(B15,'إختيار المقررات'!$F$10:$J$35,5,0)),"")</f>
        <v/>
      </c>
      <c r="D15" s="331" t="str">
        <f>IFERROR(IF(C15="","",VLOOKUP(C15,'إختيار المقررات'!$J$5:$T$63,2,0)),"")</f>
        <v/>
      </c>
      <c r="E15" s="331"/>
      <c r="F15" s="331"/>
      <c r="G15" s="331"/>
      <c r="H15" s="76" t="str">
        <f>IFERROR(VLOOKUP(D15,'إختيار المقررات'!$K$9:$T$63,9,0),"")</f>
        <v/>
      </c>
      <c r="I15" s="77" t="str">
        <f>IFERROR(IF(D15="","",IF(VLOOKUP(D15,'إختيار المقررات'!$K$9:$T$63,10,0)=0,"",VLOOKUP(D15,'إختيار المقررات'!$K$9:$T$63,10,0))),"")</f>
        <v/>
      </c>
      <c r="J15" s="74" t="str">
        <f t="shared" ref="J15:J22" si="4">IF(J14="","",V24)</f>
        <v/>
      </c>
      <c r="K15" s="75" t="str">
        <f>IFERROR(IF(J15="","",VLOOKUP(J15,'إختيار المقررات'!$F$10:$J$35,5,0)),"")</f>
        <v/>
      </c>
      <c r="L15" s="331" t="str">
        <f>IFERROR(IF(K15="","",VLOOKUP(K15,'إختيار المقررات'!$J$5:$T$63,2,0)),"")</f>
        <v/>
      </c>
      <c r="M15" s="331"/>
      <c r="N15" s="331"/>
      <c r="O15" s="331"/>
      <c r="P15" s="78" t="str">
        <f>IFERROR(VLOOKUP(L15,'إختيار المقررات'!$K$9:$T$63,9,0),"")</f>
        <v/>
      </c>
      <c r="Q15" s="77" t="str">
        <f>IFERROR(IF(L15="","",IF(VLOOKUP(L15,'إختيار المقررات'!$K$9:$T$63,10,0)=0,"",VLOOKUP(L15,'إختيار المقررات'!$K$9:$T$63,10,0))),"")</f>
        <v/>
      </c>
      <c r="R15" s="97"/>
      <c r="S15" s="6"/>
      <c r="T15" s="137"/>
      <c r="U15" s="138"/>
      <c r="V15" s="133" t="str">
        <f>IFERROR(SMALL('إختيار المقررات'!$F$9:$F$36,'إختيار المقررات'!BL8),"")</f>
        <v/>
      </c>
      <c r="W15" s="133" t="str">
        <f>IFERROR(SMALL('إختيار المقررات'!$BK$6:$BK$52,'إختيار المقررات'!BL8),"")</f>
        <v/>
      </c>
      <c r="X15" s="138">
        <v>13</v>
      </c>
      <c r="Y15" s="138" t="e">
        <f t="shared" si="1"/>
        <v>#N/A</v>
      </c>
      <c r="Z15" s="138" t="e">
        <f>IF(LEN(O6)&lt;2,L6,"")</f>
        <v>#N/A</v>
      </c>
      <c r="AA15" s="161" t="str">
        <f t="shared" si="2"/>
        <v/>
      </c>
      <c r="AC15" s="145"/>
      <c r="AD15" s="68"/>
      <c r="AE15" s="364" t="str">
        <f t="shared" ref="AE15:AE20" si="5">IFERROR(VLOOKUP(AA15,$X$3:$Z$26,3,0),"")</f>
        <v/>
      </c>
      <c r="AF15" s="364"/>
      <c r="AG15" s="364"/>
      <c r="AH15" s="68"/>
      <c r="AI15" s="68"/>
    </row>
    <row r="16" spans="2:36" ht="18.600000000000001" customHeight="1" thickTop="1" thickBot="1" x14ac:dyDescent="0.3">
      <c r="B16" s="74" t="str">
        <f t="shared" si="3"/>
        <v/>
      </c>
      <c r="C16" s="75" t="str">
        <f>IFERROR(IF(B16="","",VLOOKUP(B16,'إختيار المقررات'!$F$10:$J$35,5,0)),"")</f>
        <v/>
      </c>
      <c r="D16" s="331" t="str">
        <f>IFERROR(IF(C16="","",VLOOKUP(C16,'إختيار المقررات'!$J$5:$T$63,2,0)),"")</f>
        <v/>
      </c>
      <c r="E16" s="331"/>
      <c r="F16" s="331"/>
      <c r="G16" s="331"/>
      <c r="H16" s="76" t="str">
        <f>IFERROR(VLOOKUP(D16,'إختيار المقررات'!$K$9:$T$63,9,0),"")</f>
        <v/>
      </c>
      <c r="I16" s="77" t="str">
        <f>IFERROR(IF(D16="","",IF(VLOOKUP(D16,'إختيار المقررات'!$K$9:$T$63,10,0)=0,"",VLOOKUP(D16,'إختيار المقررات'!$K$9:$T$63,10,0))),"")</f>
        <v/>
      </c>
      <c r="J16" s="74" t="str">
        <f t="shared" si="4"/>
        <v/>
      </c>
      <c r="K16" s="75" t="str">
        <f>IFERROR(IF(J16="","",VLOOKUP(J16,'إختيار المقررات'!$F$10:$J$35,5,0)),"")</f>
        <v/>
      </c>
      <c r="L16" s="331" t="str">
        <f>IFERROR(IF(K16="","",VLOOKUP(K16,'إختيار المقررات'!$J$5:$T$63,2,0)),"")</f>
        <v/>
      </c>
      <c r="M16" s="331"/>
      <c r="N16" s="331"/>
      <c r="O16" s="331"/>
      <c r="P16" s="78" t="str">
        <f>IFERROR(VLOOKUP(L16,'إختيار المقررات'!$K$9:$T$63,9,0),"")</f>
        <v/>
      </c>
      <c r="Q16" s="77" t="str">
        <f>IFERROR(IF(L16="","",IF(VLOOKUP(L16,'إختيار المقررات'!$K$9:$T$63,10,0)=0,"",VLOOKUP(L16,'إختيار المقررات'!$K$9:$T$63,10,0))),"")</f>
        <v/>
      </c>
      <c r="R16" s="97"/>
      <c r="S16" s="6"/>
      <c r="T16" s="137"/>
      <c r="U16" s="138"/>
      <c r="V16" s="133" t="str">
        <f>IFERROR(SMALL('إختيار المقررات'!$F$9:$F$36,'إختيار المقررات'!BL9),"")</f>
        <v/>
      </c>
      <c r="W16" s="133" t="str">
        <f>IFERROR(SMALL('إختيار المقررات'!$BK$6:$BK$52,'إختيار المقررات'!BL9),"")</f>
        <v/>
      </c>
      <c r="X16" s="138">
        <v>14</v>
      </c>
      <c r="Y16" s="138">
        <f t="shared" si="1"/>
        <v>14</v>
      </c>
      <c r="Z16" s="138" t="str">
        <f>IF(LEN(D7)&lt;2,B7,"")</f>
        <v>الموبايل:</v>
      </c>
      <c r="AA16" s="161" t="str">
        <f t="shared" si="2"/>
        <v/>
      </c>
      <c r="AC16" s="145"/>
      <c r="AD16" s="68"/>
      <c r="AE16" s="364" t="str">
        <f t="shared" si="5"/>
        <v/>
      </c>
      <c r="AF16" s="364"/>
      <c r="AG16" s="364"/>
      <c r="AH16" s="68"/>
      <c r="AI16" s="68"/>
    </row>
    <row r="17" spans="2:35" ht="18.600000000000001" customHeight="1" thickTop="1" thickBot="1" x14ac:dyDescent="0.3">
      <c r="B17" s="74" t="str">
        <f t="shared" si="3"/>
        <v/>
      </c>
      <c r="C17" s="75" t="str">
        <f>IFERROR(IF(B17="","",VLOOKUP(B17,'إختيار المقررات'!$F$10:$J$35,5,0)),"")</f>
        <v/>
      </c>
      <c r="D17" s="331" t="str">
        <f>IFERROR(IF(C17="","",VLOOKUP(C17,'إختيار المقررات'!$J$5:$T$63,2,0)),"")</f>
        <v/>
      </c>
      <c r="E17" s="331"/>
      <c r="F17" s="331"/>
      <c r="G17" s="331"/>
      <c r="H17" s="76" t="str">
        <f>IFERROR(VLOOKUP(D17,'إختيار المقررات'!$K$9:$T$63,9,0),"")</f>
        <v/>
      </c>
      <c r="I17" s="77" t="str">
        <f>IFERROR(IF(D17="","",IF(VLOOKUP(D17,'إختيار المقررات'!$K$9:$T$63,10,0)=0,"",VLOOKUP(D17,'إختيار المقررات'!$K$9:$T$63,10,0))),"")</f>
        <v/>
      </c>
      <c r="J17" s="74" t="str">
        <f t="shared" si="4"/>
        <v/>
      </c>
      <c r="K17" s="75" t="str">
        <f>IFERROR(IF(J17="","",VLOOKUP(J17,'إختيار المقررات'!$F$10:$J$35,5,0)),"")</f>
        <v/>
      </c>
      <c r="L17" s="331" t="str">
        <f>IFERROR(IF(K17="","",VLOOKUP(K17,'إختيار المقررات'!$J$5:$T$63,2,0)),"")</f>
        <v/>
      </c>
      <c r="M17" s="331"/>
      <c r="N17" s="331"/>
      <c r="O17" s="331"/>
      <c r="P17" s="78" t="str">
        <f>IFERROR(VLOOKUP(L17,'إختيار المقررات'!$K$9:$T$63,9,0),"")</f>
        <v/>
      </c>
      <c r="Q17" s="77" t="str">
        <f>IFERROR(IF(L17="","",IF(VLOOKUP(L17,'إختيار المقررات'!$K$9:$T$63,10,0)=0,"",VLOOKUP(L17,'إختيار المقررات'!$K$9:$T$63,10,0))),"")</f>
        <v/>
      </c>
      <c r="R17" s="97"/>
      <c r="S17" s="6"/>
      <c r="T17" s="137"/>
      <c r="U17" s="138"/>
      <c r="V17" s="133" t="str">
        <f>IFERROR(SMALL('إختيار المقررات'!$F$9:$F$36,'إختيار المقررات'!BL10),"")</f>
        <v/>
      </c>
      <c r="W17" s="133" t="str">
        <f>IFERROR(SMALL('إختيار المقررات'!$BK$6:$BK$52,'إختيار المقررات'!BL10),"")</f>
        <v/>
      </c>
      <c r="X17" s="138">
        <v>15</v>
      </c>
      <c r="Y17" s="138">
        <f t="shared" si="1"/>
        <v>15</v>
      </c>
      <c r="Z17" s="138" t="str">
        <f>IF(LEN(I7)&lt;2,G7,"")</f>
        <v>الهاتف:</v>
      </c>
      <c r="AA17" s="161" t="str">
        <f t="shared" si="2"/>
        <v/>
      </c>
      <c r="AC17" s="145"/>
      <c r="AD17" s="68"/>
      <c r="AE17" s="364" t="str">
        <f t="shared" si="5"/>
        <v/>
      </c>
      <c r="AF17" s="364"/>
      <c r="AG17" s="364"/>
      <c r="AH17" s="68"/>
      <c r="AI17" s="68"/>
    </row>
    <row r="18" spans="2:35" ht="18.600000000000001" customHeight="1" thickTop="1" thickBot="1" x14ac:dyDescent="0.3">
      <c r="B18" s="74" t="str">
        <f t="shared" si="3"/>
        <v/>
      </c>
      <c r="C18" s="75" t="str">
        <f>IFERROR(IF(B18="","",VLOOKUP(B18,'إختيار المقررات'!$F$10:$J$35,5,0)),"")</f>
        <v/>
      </c>
      <c r="D18" s="331" t="str">
        <f>IFERROR(IF(C18="","",VLOOKUP(C18,'إختيار المقررات'!$J$5:$T$63,2,0)),"")</f>
        <v/>
      </c>
      <c r="E18" s="331"/>
      <c r="F18" s="331"/>
      <c r="G18" s="331"/>
      <c r="H18" s="76" t="str">
        <f>IFERROR(VLOOKUP(D18,'إختيار المقررات'!$K$9:$T$63,9,0),"")</f>
        <v/>
      </c>
      <c r="I18" s="77" t="str">
        <f>IFERROR(IF(D18="","",IF(VLOOKUP(D18,'إختيار المقررات'!$K$9:$T$63,10,0)=0,"",VLOOKUP(D18,'إختيار المقررات'!$K$9:$T$63,10,0))),"")</f>
        <v/>
      </c>
      <c r="J18" s="74" t="str">
        <f t="shared" si="4"/>
        <v/>
      </c>
      <c r="K18" s="75" t="str">
        <f>IFERROR(IF(J18="","",VLOOKUP(J18,'إختيار المقررات'!$F$10:$J$35,5,0)),"")</f>
        <v/>
      </c>
      <c r="L18" s="331" t="str">
        <f>IFERROR(IF(K18="","",VLOOKUP(K18,'إختيار المقررات'!$J$5:$T$63,2,0)),"")</f>
        <v/>
      </c>
      <c r="M18" s="331"/>
      <c r="N18" s="331"/>
      <c r="O18" s="331"/>
      <c r="P18" s="78" t="str">
        <f>IFERROR(VLOOKUP(L18,'إختيار المقررات'!$K$9:$T$63,9,0),"")</f>
        <v/>
      </c>
      <c r="Q18" s="77" t="str">
        <f>IFERROR(IF(L18="","",IF(VLOOKUP(L18,'إختيار المقررات'!$K$9:$T$63,10,0)=0,"",VLOOKUP(L18,'إختيار المقررات'!$K$9:$T$63,10,0))),"")</f>
        <v/>
      </c>
      <c r="R18" s="97"/>
      <c r="S18" s="6"/>
      <c r="T18" s="137"/>
      <c r="U18" s="138"/>
      <c r="V18" s="133" t="str">
        <f>IFERROR(SMALL('إختيار المقررات'!$F$9:$F$36,'إختيار المقررات'!BL11),"")</f>
        <v/>
      </c>
      <c r="W18" s="133" t="str">
        <f>IFERROR(SMALL('إختيار المقررات'!$BK$6:$BK$52,'إختيار المقررات'!BL11),"")</f>
        <v/>
      </c>
      <c r="X18" s="138">
        <v>16</v>
      </c>
      <c r="Y18" s="138" t="e">
        <f t="shared" si="1"/>
        <v>#N/A</v>
      </c>
      <c r="Z18" s="138" t="e">
        <f>IF(LEN(L8)&lt;2,O8,"")</f>
        <v>#N/A</v>
      </c>
      <c r="AA18" s="161" t="str">
        <f t="shared" si="2"/>
        <v/>
      </c>
      <c r="AC18" s="145"/>
      <c r="AD18" s="68"/>
      <c r="AE18" s="364" t="str">
        <f t="shared" si="5"/>
        <v/>
      </c>
      <c r="AF18" s="364"/>
      <c r="AG18" s="364"/>
      <c r="AH18" s="68"/>
      <c r="AI18" s="68"/>
    </row>
    <row r="19" spans="2:35" ht="18.600000000000001" customHeight="1" thickTop="1" thickBot="1" x14ac:dyDescent="0.3">
      <c r="B19" s="74" t="str">
        <f t="shared" si="3"/>
        <v/>
      </c>
      <c r="C19" s="75" t="str">
        <f>IFERROR(IF(B19="","",VLOOKUP(B19,'إختيار المقررات'!$F$10:$J$35,5,0)),"")</f>
        <v/>
      </c>
      <c r="D19" s="331" t="str">
        <f>IFERROR(IF(C19="","",VLOOKUP(C19,'إختيار المقررات'!$J$5:$T$63,2,0)),"")</f>
        <v/>
      </c>
      <c r="E19" s="331"/>
      <c r="F19" s="331"/>
      <c r="G19" s="331"/>
      <c r="H19" s="76" t="str">
        <f>IFERROR(VLOOKUP(D19,'إختيار المقررات'!$K$9:$T$63,9,0),"")</f>
        <v/>
      </c>
      <c r="I19" s="77" t="str">
        <f>IFERROR(IF(D19="","",IF(VLOOKUP(D19,'إختيار المقررات'!$K$9:$T$63,10,0)=0,"",VLOOKUP(D19,'إختيار المقررات'!$K$9:$T$63,10,0))),"")</f>
        <v/>
      </c>
      <c r="J19" s="74" t="str">
        <f t="shared" si="4"/>
        <v/>
      </c>
      <c r="K19" s="75" t="str">
        <f>IFERROR(IF(J19="","",VLOOKUP(J19,'إختيار المقررات'!$F$10:$J$35,5,0)),"")</f>
        <v/>
      </c>
      <c r="L19" s="331" t="str">
        <f>IFERROR(IF(K19="","",VLOOKUP(K19,'إختيار المقررات'!$J$5:$T$63,2,0)),"")</f>
        <v/>
      </c>
      <c r="M19" s="331"/>
      <c r="N19" s="331"/>
      <c r="O19" s="331"/>
      <c r="P19" s="78" t="str">
        <f>IFERROR(VLOOKUP(L19,'إختيار المقررات'!$K$9:$T$63,9,0),"")</f>
        <v/>
      </c>
      <c r="Q19" s="77" t="str">
        <f>IFERROR(IF(L19="","",IF(VLOOKUP(L19,'إختيار المقررات'!$K$9:$T$63,10,0)=0,"",VLOOKUP(L19,'إختيار المقررات'!$K$9:$T$63,10,0))),"")</f>
        <v/>
      </c>
      <c r="R19" s="97"/>
      <c r="S19" s="6"/>
      <c r="T19" s="137"/>
      <c r="U19" s="138"/>
      <c r="V19" s="133" t="str">
        <f>IFERROR(SMALL('إختيار المقررات'!$F$9:$F$36,'إختيار المقررات'!BL12),"")</f>
        <v/>
      </c>
      <c r="W19" s="133" t="str">
        <f>IFERROR(SMALL('إختيار المقررات'!$BK$6:$BK$52,'إختيار المقررات'!BL12),"")</f>
        <v/>
      </c>
      <c r="X19" s="138">
        <v>17</v>
      </c>
      <c r="Y19" s="138" t="e">
        <f t="shared" si="1"/>
        <v>#N/A</v>
      </c>
      <c r="Z19" s="138" t="e">
        <f>IF(LEN(G8)&lt;2,I8,"")</f>
        <v>#N/A</v>
      </c>
      <c r="AA19" s="161" t="str">
        <f t="shared" si="2"/>
        <v/>
      </c>
      <c r="AC19" s="145"/>
      <c r="AD19" s="68"/>
      <c r="AE19" s="364" t="str">
        <f t="shared" si="5"/>
        <v/>
      </c>
      <c r="AF19" s="364"/>
      <c r="AG19" s="364"/>
      <c r="AH19" s="68"/>
      <c r="AI19" s="68"/>
    </row>
    <row r="20" spans="2:35" ht="18.600000000000001" customHeight="1" thickTop="1" thickBot="1" x14ac:dyDescent="0.3">
      <c r="B20" s="74" t="str">
        <f t="shared" si="3"/>
        <v/>
      </c>
      <c r="C20" s="75" t="str">
        <f>IFERROR(IF(B20="","",VLOOKUP(B20,'إختيار المقررات'!$F$10:$J$35,5,0)),"")</f>
        <v/>
      </c>
      <c r="D20" s="331" t="str">
        <f>IFERROR(IF(C20="","",VLOOKUP(C20,'إختيار المقررات'!$J$5:$T$63,2,0)),"")</f>
        <v/>
      </c>
      <c r="E20" s="331"/>
      <c r="F20" s="331"/>
      <c r="G20" s="331"/>
      <c r="H20" s="76" t="str">
        <f>IFERROR(VLOOKUP(D20,'إختيار المقررات'!$K$9:$T$63,9,0),"")</f>
        <v/>
      </c>
      <c r="I20" s="77" t="str">
        <f>IFERROR(IF(D20="","",IF(VLOOKUP(D20,'إختيار المقررات'!$K$9:$T$63,10,0)=0,"",VLOOKUP(D20,'إختيار المقررات'!$K$9:$T$63,10,0))),"")</f>
        <v/>
      </c>
      <c r="J20" s="74" t="str">
        <f t="shared" si="4"/>
        <v/>
      </c>
      <c r="K20" s="75" t="str">
        <f>IFERROR(IF(J20="","",VLOOKUP(J20,'إختيار المقررات'!$F$10:$J$35,5,0)),"")</f>
        <v/>
      </c>
      <c r="L20" s="331" t="str">
        <f>IFERROR(IF(K20="","",VLOOKUP(K20,'إختيار المقررات'!$J$5:$T$63,2,0)),"")</f>
        <v/>
      </c>
      <c r="M20" s="331"/>
      <c r="N20" s="331"/>
      <c r="O20" s="331"/>
      <c r="P20" s="78" t="str">
        <f>IFERROR(VLOOKUP(L20,'إختيار المقررات'!$K$9:$T$63,9,0),"")</f>
        <v/>
      </c>
      <c r="Q20" s="77" t="str">
        <f>IFERROR(IF(L20="","",IF(VLOOKUP(L20,'إختيار المقررات'!$K$9:$T$63,10,0)=0,"",VLOOKUP(L20,'إختيار المقررات'!$K$9:$T$63,10,0))),"")</f>
        <v/>
      </c>
      <c r="R20" s="97"/>
      <c r="S20" s="6"/>
      <c r="T20" s="137"/>
      <c r="U20" s="138"/>
      <c r="V20" s="133" t="str">
        <f>IFERROR(SMALL('إختيار المقررات'!$F$9:$F$36,'إختيار المقررات'!BL13),"")</f>
        <v/>
      </c>
      <c r="W20" s="133" t="str">
        <f>IFERROR(SMALL('إختيار المقررات'!$BK$6:$BK$52,'إختيار المقررات'!BL13),"")</f>
        <v/>
      </c>
      <c r="X20" s="138">
        <v>18</v>
      </c>
      <c r="Y20" s="138" t="e">
        <f t="shared" si="1"/>
        <v>#N/A</v>
      </c>
      <c r="Z20" s="138" t="e">
        <f>IF(LEN(B8)&lt;2,D8,"")</f>
        <v>#N/A</v>
      </c>
      <c r="AA20" s="161" t="str">
        <f t="shared" si="2"/>
        <v/>
      </c>
      <c r="AC20" s="145"/>
      <c r="AD20" s="68"/>
      <c r="AE20" s="364" t="str">
        <f t="shared" si="5"/>
        <v/>
      </c>
      <c r="AF20" s="364"/>
      <c r="AG20" s="364"/>
      <c r="AH20" s="68"/>
      <c r="AI20" s="68"/>
    </row>
    <row r="21" spans="2:35" ht="18.600000000000001" customHeight="1" thickTop="1" thickBot="1" x14ac:dyDescent="0.3">
      <c r="B21" s="74" t="str">
        <f t="shared" si="3"/>
        <v/>
      </c>
      <c r="C21" s="75" t="str">
        <f>IFERROR(IF(B21="","",VLOOKUP(B21,'إختيار المقررات'!$F$10:$J$35,5,0)),"")</f>
        <v/>
      </c>
      <c r="D21" s="331" t="str">
        <f>IFERROR(IF(C21="","",VLOOKUP(C21,'إختيار المقررات'!$J$5:$T$63,2,0)),"")</f>
        <v/>
      </c>
      <c r="E21" s="331"/>
      <c r="F21" s="331"/>
      <c r="G21" s="331"/>
      <c r="H21" s="76" t="str">
        <f>IFERROR(VLOOKUP(D21,'إختيار المقررات'!$K$9:$T$63,9,0),"")</f>
        <v/>
      </c>
      <c r="I21" s="77" t="str">
        <f>IFERROR(IF(D21="","",IF(VLOOKUP(D21,'إختيار المقررات'!$K$9:$T$63,10,0)=0,"",VLOOKUP(D21,'إختيار المقررات'!$K$9:$T$63,10,0))),"")</f>
        <v/>
      </c>
      <c r="J21" s="74" t="str">
        <f t="shared" si="4"/>
        <v/>
      </c>
      <c r="K21" s="75" t="str">
        <f>IFERROR(IF(J21="","",VLOOKUP(J21,'إختيار المقررات'!$F$10:$J$35,5,0)),"")</f>
        <v/>
      </c>
      <c r="L21" s="331" t="str">
        <f>IFERROR(IF(K21="","",VLOOKUP(K21,'إختيار المقررات'!$J$5:$T$63,2,0)),"")</f>
        <v/>
      </c>
      <c r="M21" s="331"/>
      <c r="N21" s="331"/>
      <c r="O21" s="331"/>
      <c r="P21" s="78" t="str">
        <f>IFERROR(VLOOKUP(L21,'إختيار المقررات'!$K$9:$T$63,9,0),"")</f>
        <v/>
      </c>
      <c r="Q21" s="77" t="str">
        <f>IFERROR(IF(L21="","",IF(VLOOKUP(L21,'إختيار المقررات'!$K$9:$T$63,10,0)=0,"",VLOOKUP(L21,'إختيار المقررات'!$K$9:$T$63,10,0))),"")</f>
        <v/>
      </c>
      <c r="R21" s="97"/>
      <c r="S21" s="6"/>
      <c r="T21" s="137"/>
      <c r="U21" s="138"/>
      <c r="V21" s="133" t="str">
        <f>IFERROR(SMALL('إختيار المقررات'!$F$9:$F$36,'إختيار المقررات'!BL14),"")</f>
        <v/>
      </c>
      <c r="X21" s="138">
        <v>19</v>
      </c>
      <c r="Y21" s="138" t="e">
        <f t="shared" si="1"/>
        <v>#N/A</v>
      </c>
      <c r="Z21" s="138" t="e">
        <f>IF(LEN(L9)&lt;2,O9,"")</f>
        <v>#N/A</v>
      </c>
      <c r="AA21" s="161" t="str">
        <f t="shared" si="2"/>
        <v/>
      </c>
      <c r="AC21" s="145"/>
      <c r="AD21" s="68"/>
      <c r="AE21" s="127"/>
      <c r="AF21" s="127"/>
      <c r="AG21" s="127"/>
      <c r="AH21" s="68"/>
      <c r="AI21" s="68"/>
    </row>
    <row r="22" spans="2:35" ht="18.600000000000001" customHeight="1" thickTop="1" thickBot="1" x14ac:dyDescent="0.3">
      <c r="B22" s="74" t="str">
        <f t="shared" si="3"/>
        <v/>
      </c>
      <c r="C22" s="75" t="str">
        <f>IFERROR(IF(B22="","",VLOOKUP(B22,'إختيار المقررات'!$F$10:$J$35,5,0)),"")</f>
        <v/>
      </c>
      <c r="D22" s="331" t="str">
        <f>IFERROR(IF(C22="","",VLOOKUP(C22,'إختيار المقررات'!$J$5:$T$63,2,0)),"")</f>
        <v/>
      </c>
      <c r="E22" s="331"/>
      <c r="F22" s="331"/>
      <c r="G22" s="331"/>
      <c r="H22" s="76" t="str">
        <f>IFERROR(VLOOKUP(D22,'إختيار المقررات'!$K$9:$T$63,9,0),"")</f>
        <v/>
      </c>
      <c r="I22" s="77" t="str">
        <f>IFERROR(IF(D22="","",IF(VLOOKUP(D22,'إختيار المقررات'!$K$9:$T$63,10,0)=0,"",VLOOKUP(D22,'إختيار المقررات'!$K$9:$T$63,10,0))),"")</f>
        <v/>
      </c>
      <c r="J22" s="74" t="str">
        <f t="shared" si="4"/>
        <v/>
      </c>
      <c r="K22" s="75" t="str">
        <f>IFERROR(IF(J22="","",VLOOKUP(J22,'إختيار المقررات'!$F$10:$J$35,5,0)),"")</f>
        <v/>
      </c>
      <c r="L22" s="331" t="str">
        <f>IFERROR(IF(K22="","",VLOOKUP(K22,'إختيار المقررات'!$J$5:$T$63,2,0)),"")</f>
        <v/>
      </c>
      <c r="M22" s="331"/>
      <c r="N22" s="331"/>
      <c r="O22" s="331"/>
      <c r="P22" s="78" t="str">
        <f>IFERROR(VLOOKUP(L22,'إختيار المقررات'!$K$9:$T$63,9,0),"")</f>
        <v/>
      </c>
      <c r="Q22" s="77" t="str">
        <f>IFERROR(IF(L22="","",IF(VLOOKUP(L22,'إختيار المقررات'!$K$9:$T$63,10,0)=0,"",VLOOKUP(L22,'إختيار المقررات'!$K$9:$T$63,10,0))),"")</f>
        <v/>
      </c>
      <c r="R22" s="97"/>
      <c r="S22" s="6"/>
      <c r="T22" s="137"/>
      <c r="U22" s="138"/>
      <c r="V22" s="133" t="str">
        <f>IFERROR(SMALL('إختيار المقررات'!$F$9:$F$36,'إختيار المقررات'!BL15),"")</f>
        <v/>
      </c>
      <c r="X22" s="138">
        <v>20</v>
      </c>
      <c r="Y22" s="138">
        <f t="shared" si="1"/>
        <v>20</v>
      </c>
      <c r="Z22" s="138" t="str">
        <f>IF(LEN(D9)&lt;2,B9,"")</f>
        <v>العنوان</v>
      </c>
      <c r="AC22" s="145"/>
      <c r="AD22" s="68"/>
      <c r="AE22" s="127"/>
      <c r="AF22" s="127"/>
      <c r="AG22" s="127"/>
      <c r="AH22" s="68"/>
      <c r="AI22" s="68"/>
    </row>
    <row r="23" spans="2:35" ht="9.6" customHeight="1" thickTop="1" thickBot="1" x14ac:dyDescent="0.3">
      <c r="B23" s="340" t="str">
        <f>IF('إدخال البيانات'!F1&lt;&gt;"",'إدخال البيانات'!A2,"")</f>
        <v/>
      </c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6"/>
      <c r="T23" s="137"/>
      <c r="U23" s="138"/>
      <c r="V23" s="133" t="str">
        <f>IFERROR(SMALL('إختيار المقررات'!$F$9:$F$36,'إختيار المقررات'!BL16),"")</f>
        <v/>
      </c>
      <c r="W23" s="133" t="str">
        <f>IFERROR(SMALL('إختيار المقررات'!$BK$6:$BK$52,'إختيار المقررات'!BL14),"")</f>
        <v/>
      </c>
      <c r="X23" s="138">
        <v>21</v>
      </c>
      <c r="Y23" s="138" t="str">
        <f t="shared" si="1"/>
        <v/>
      </c>
      <c r="Z23" s="138"/>
      <c r="AA23" s="133" t="str">
        <f>IFERROR(SMALL($Y$3:$Y$26,X23),"")</f>
        <v/>
      </c>
      <c r="AC23" s="145"/>
      <c r="AD23" s="68"/>
      <c r="AE23" s="364" t="str">
        <f>IFERROR(VLOOKUP(AA23,$X$3:$Z$26,3,0),"")</f>
        <v/>
      </c>
      <c r="AF23" s="364"/>
      <c r="AG23" s="364"/>
      <c r="AH23" s="68"/>
      <c r="AI23" s="68"/>
    </row>
    <row r="24" spans="2:35" ht="9.6" customHeight="1" thickTop="1" thickBot="1" x14ac:dyDescent="0.3"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6"/>
      <c r="T24" s="137"/>
      <c r="U24" s="138"/>
      <c r="V24" s="133" t="str">
        <f>IFERROR(SMALL('إختيار المقررات'!$F$9:$F$36,'إختيار المقررات'!BL17),"")</f>
        <v/>
      </c>
      <c r="W24" s="133" t="str">
        <f>IFERROR(SMALL('إختيار المقررات'!$BK$6:$BK$52,'إختيار المقررات'!BL15),"")</f>
        <v/>
      </c>
      <c r="X24" s="138">
        <v>22</v>
      </c>
      <c r="Y24" s="138" t="str">
        <f t="shared" si="1"/>
        <v/>
      </c>
      <c r="Z24" s="138"/>
      <c r="AA24" s="133" t="str">
        <f>IFERROR(SMALL($Y$3:$Y$26,X24),"")</f>
        <v/>
      </c>
      <c r="AC24" s="145"/>
      <c r="AD24" s="68"/>
      <c r="AE24" s="364" t="str">
        <f>IFERROR(VLOOKUP(AA24,$X$3:$Z$26,3,0),"")</f>
        <v/>
      </c>
      <c r="AF24" s="364"/>
      <c r="AG24" s="364"/>
      <c r="AH24" s="68"/>
      <c r="AI24" s="68"/>
    </row>
    <row r="25" spans="2:35" ht="22.95" customHeight="1" thickTop="1" thickBot="1" x14ac:dyDescent="0.3"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6"/>
      <c r="T25" s="137"/>
      <c r="U25" s="138"/>
      <c r="V25" s="133" t="str">
        <f>IFERROR(SMALL('إختيار المقررات'!$F$9:$F$36,'إختيار المقررات'!BL18),"")</f>
        <v/>
      </c>
      <c r="X25" s="138">
        <v>23</v>
      </c>
      <c r="Y25" s="138" t="str">
        <f t="shared" si="1"/>
        <v/>
      </c>
      <c r="Z25" s="138"/>
      <c r="AA25" s="133" t="str">
        <f>IFERROR(SMALL($Y$3:$Y$26,X25),"")</f>
        <v/>
      </c>
      <c r="AC25" s="145"/>
      <c r="AD25" s="68"/>
      <c r="AE25" s="364" t="str">
        <f>IFERROR(VLOOKUP(AA25,$X$3:$Z$26,3,0),"")</f>
        <v/>
      </c>
      <c r="AF25" s="364"/>
      <c r="AG25" s="364"/>
      <c r="AH25" s="68"/>
      <c r="AI25" s="68"/>
    </row>
    <row r="26" spans="2:35" ht="12" customHeight="1" thickTop="1" x14ac:dyDescent="0.25">
      <c r="B26" s="394" t="s">
        <v>126</v>
      </c>
      <c r="C26" s="332"/>
      <c r="D26" s="332"/>
      <c r="E26" s="332"/>
      <c r="F26" s="95">
        <f>'إختيار المقررات'!AH16</f>
        <v>0</v>
      </c>
      <c r="G26" s="332" t="s">
        <v>127</v>
      </c>
      <c r="H26" s="332"/>
      <c r="I26" s="332"/>
      <c r="J26" s="332"/>
      <c r="K26" s="368">
        <f>'إختيار المقررات'!AH17</f>
        <v>0</v>
      </c>
      <c r="L26" s="368"/>
      <c r="M26" s="332" t="s">
        <v>128</v>
      </c>
      <c r="N26" s="332"/>
      <c r="O26" s="332"/>
      <c r="P26" s="332"/>
      <c r="Q26" s="368">
        <f>'إختيار المقررات'!AH18</f>
        <v>0</v>
      </c>
      <c r="R26" s="387"/>
      <c r="S26" s="7"/>
      <c r="V26" s="133" t="str">
        <f>IFERROR(SMALL('إختيار المقررات'!$F$9:$F$36,'إختيار المقررات'!BL19),"")</f>
        <v/>
      </c>
      <c r="X26" s="138">
        <v>24</v>
      </c>
      <c r="Y26" s="138" t="str">
        <f t="shared" si="1"/>
        <v/>
      </c>
      <c r="Z26" s="138"/>
      <c r="AC26" s="145"/>
      <c r="AD26" s="68"/>
      <c r="AE26" s="364" t="str">
        <f>IFERROR(VLOOKUP(AA26,$X$3:$Z$26,3,0),"")</f>
        <v/>
      </c>
      <c r="AF26" s="364"/>
      <c r="AG26" s="364"/>
      <c r="AH26" s="68"/>
      <c r="AI26" s="68"/>
    </row>
    <row r="27" spans="2:35" ht="12" customHeight="1" x14ac:dyDescent="0.25">
      <c r="B27" s="388" t="s">
        <v>101</v>
      </c>
      <c r="C27" s="389"/>
      <c r="D27" s="389"/>
      <c r="E27" s="390">
        <f>'إختيار المقررات'!D5</f>
        <v>0</v>
      </c>
      <c r="F27" s="390"/>
      <c r="G27" s="390"/>
      <c r="H27" s="390"/>
      <c r="I27" s="391"/>
      <c r="J27" s="79" t="s">
        <v>162</v>
      </c>
      <c r="K27" s="392" t="e">
        <f>'إختيار المقررات'!P5</f>
        <v>#N/A</v>
      </c>
      <c r="L27" s="392"/>
      <c r="M27" s="96" t="s">
        <v>103</v>
      </c>
      <c r="N27" s="393" t="e">
        <f>'إختيار المقررات'!V5</f>
        <v>#N/A</v>
      </c>
      <c r="O27" s="393"/>
      <c r="P27" s="80"/>
      <c r="Q27" s="80"/>
      <c r="R27" s="80"/>
      <c r="V27" s="133" t="str">
        <f>IFERROR(SMALL('إختيار المقررات'!$F$9:$F$36,'إختيار المقررات'!BL20),"")</f>
        <v/>
      </c>
      <c r="X27" s="138">
        <v>25</v>
      </c>
      <c r="Y27" s="138" t="str">
        <f t="shared" si="1"/>
        <v/>
      </c>
      <c r="AC27" s="145"/>
      <c r="AD27" s="68"/>
      <c r="AE27" s="365"/>
      <c r="AF27" s="365"/>
      <c r="AG27" s="365"/>
      <c r="AH27" s="68"/>
      <c r="AI27" s="68"/>
    </row>
    <row r="28" spans="2:35" ht="12" customHeight="1" x14ac:dyDescent="0.25">
      <c r="B28" s="344" t="s">
        <v>117</v>
      </c>
      <c r="C28" s="345"/>
      <c r="D28" s="345"/>
      <c r="E28" s="356">
        <f>'إختيار المقررات'!AH9</f>
        <v>10000</v>
      </c>
      <c r="F28" s="356"/>
      <c r="G28" s="357"/>
      <c r="H28" s="378" t="s">
        <v>119</v>
      </c>
      <c r="I28" s="371"/>
      <c r="J28" s="371"/>
      <c r="K28" s="381" t="e">
        <f>'إختيار المقررات'!AB5</f>
        <v>#N/A</v>
      </c>
      <c r="L28" s="382"/>
      <c r="M28" s="371" t="s">
        <v>163</v>
      </c>
      <c r="N28" s="371"/>
      <c r="O28" s="371" t="s">
        <v>164</v>
      </c>
      <c r="P28" s="371"/>
      <c r="Q28" s="371" t="s">
        <v>165</v>
      </c>
      <c r="R28" s="374"/>
      <c r="V28" s="133" t="str">
        <f>IFERROR(SMALL('إختيار المقررات'!$F$9:$F$36,'إختيار المقررات'!BL21),"")</f>
        <v/>
      </c>
      <c r="X28" s="138">
        <v>26</v>
      </c>
      <c r="Y28" s="138" t="str">
        <f t="shared" si="1"/>
        <v/>
      </c>
      <c r="AC28" s="145"/>
      <c r="AD28" s="68"/>
      <c r="AE28" s="365"/>
      <c r="AF28" s="365"/>
      <c r="AG28" s="365"/>
      <c r="AH28" s="68"/>
      <c r="AI28" s="68"/>
    </row>
    <row r="29" spans="2:35" ht="12" customHeight="1" x14ac:dyDescent="0.25">
      <c r="B29" s="344" t="s">
        <v>166</v>
      </c>
      <c r="C29" s="345"/>
      <c r="D29" s="345"/>
      <c r="E29" s="335">
        <f>'إختيار المقررات'!AH10</f>
        <v>0</v>
      </c>
      <c r="F29" s="335"/>
      <c r="G29" s="336"/>
      <c r="H29" s="379"/>
      <c r="I29" s="372"/>
      <c r="J29" s="372"/>
      <c r="K29" s="383"/>
      <c r="L29" s="384"/>
      <c r="M29" s="372"/>
      <c r="N29" s="372"/>
      <c r="O29" s="372"/>
      <c r="P29" s="372"/>
      <c r="Q29" s="372"/>
      <c r="R29" s="375"/>
      <c r="V29" s="133" t="str">
        <f>IFERROR(SMALL('إختيار المقررات'!$F$9:$F$36,'إختيار المقررات'!BL22),"")</f>
        <v/>
      </c>
      <c r="X29" s="138">
        <v>27</v>
      </c>
      <c r="Y29" s="138" t="str">
        <f t="shared" si="1"/>
        <v/>
      </c>
      <c r="AC29" s="145"/>
      <c r="AD29" s="68"/>
      <c r="AE29" s="365"/>
      <c r="AF29" s="365"/>
      <c r="AG29" s="365"/>
      <c r="AH29" s="68"/>
      <c r="AI29" s="68"/>
    </row>
    <row r="30" spans="2:35" ht="12" customHeight="1" x14ac:dyDescent="0.25">
      <c r="B30" s="397" t="s">
        <v>110</v>
      </c>
      <c r="C30" s="398"/>
      <c r="D30" s="398"/>
      <c r="E30" s="399" t="e">
        <f>'إختيار المقررات'!AH7</f>
        <v>#N/A</v>
      </c>
      <c r="F30" s="399"/>
      <c r="G30" s="400"/>
      <c r="H30" s="380"/>
      <c r="I30" s="373"/>
      <c r="J30" s="373"/>
      <c r="K30" s="385"/>
      <c r="L30" s="386"/>
      <c r="M30" s="372"/>
      <c r="N30" s="372"/>
      <c r="O30" s="372"/>
      <c r="P30" s="372"/>
      <c r="Q30" s="372"/>
      <c r="R30" s="375"/>
      <c r="V30" s="133" t="str">
        <f>IFERROR(SMALL('إختيار المقررات'!$F$9:$F$36,'إختيار المقررات'!BL23),"")</f>
        <v/>
      </c>
      <c r="AC30" s="145"/>
      <c r="AD30" s="68"/>
      <c r="AE30" s="365"/>
      <c r="AF30" s="365"/>
      <c r="AG30" s="365"/>
      <c r="AH30" s="68"/>
      <c r="AI30" s="68"/>
    </row>
    <row r="31" spans="2:35" ht="12" customHeight="1" x14ac:dyDescent="0.25">
      <c r="B31" s="344" t="s">
        <v>115</v>
      </c>
      <c r="C31" s="345"/>
      <c r="D31" s="345"/>
      <c r="E31" s="335" t="e">
        <f>'إختيار المقررات'!AH8</f>
        <v>#N/A</v>
      </c>
      <c r="F31" s="335"/>
      <c r="G31" s="336"/>
      <c r="H31" s="366" t="s">
        <v>122</v>
      </c>
      <c r="I31" s="367"/>
      <c r="J31" s="81" t="str">
        <f>'إختيار المقررات'!AH13</f>
        <v>لا</v>
      </c>
      <c r="K31" s="81"/>
      <c r="L31" s="82"/>
      <c r="M31" s="372"/>
      <c r="N31" s="372"/>
      <c r="O31" s="372"/>
      <c r="P31" s="372"/>
      <c r="Q31" s="372"/>
      <c r="R31" s="375"/>
      <c r="V31" s="133" t="str">
        <f>IFERROR(SMALL('إختيار المقررات'!$F$9:$F$36,'إختيار المقررات'!BL24),"")</f>
        <v/>
      </c>
      <c r="AC31" s="145"/>
      <c r="AD31" s="68"/>
      <c r="AE31" s="68"/>
      <c r="AF31" s="68"/>
      <c r="AG31" s="68"/>
      <c r="AH31" s="68"/>
      <c r="AI31" s="68"/>
    </row>
    <row r="32" spans="2:35" ht="12" customHeight="1" x14ac:dyDescent="0.25">
      <c r="B32" s="395" t="s">
        <v>167</v>
      </c>
      <c r="C32" s="396"/>
      <c r="D32" s="396"/>
      <c r="E32" s="325" t="e">
        <f>'إختيار المقررات'!AH12</f>
        <v>#N/A</v>
      </c>
      <c r="F32" s="325"/>
      <c r="G32" s="325"/>
      <c r="H32" s="83"/>
      <c r="I32" s="83"/>
      <c r="J32" s="84"/>
      <c r="K32" s="84"/>
      <c r="L32" s="85"/>
      <c r="M32" s="372"/>
      <c r="N32" s="372"/>
      <c r="O32" s="372"/>
      <c r="P32" s="372"/>
      <c r="Q32" s="372"/>
      <c r="R32" s="375"/>
      <c r="AC32" s="145"/>
      <c r="AD32" s="68"/>
      <c r="AE32" s="68"/>
      <c r="AF32" s="68"/>
      <c r="AG32" s="68"/>
      <c r="AH32" s="68"/>
      <c r="AI32" s="68"/>
    </row>
    <row r="33" spans="2:35" ht="12" customHeight="1" x14ac:dyDescent="0.25">
      <c r="B33" s="319" t="e">
        <f>'إختيار المقررات'!V18</f>
        <v>#N/A</v>
      </c>
      <c r="C33" s="320"/>
      <c r="D33" s="320"/>
      <c r="E33" s="320"/>
      <c r="F33" s="320"/>
      <c r="G33" s="320"/>
      <c r="H33" s="320"/>
      <c r="I33" s="320"/>
      <c r="J33" s="320"/>
      <c r="K33" s="320"/>
      <c r="L33" s="321"/>
      <c r="M33" s="372"/>
      <c r="N33" s="372"/>
      <c r="O33" s="372"/>
      <c r="P33" s="372"/>
      <c r="Q33" s="372"/>
      <c r="R33" s="375"/>
      <c r="V33" s="133" t="str">
        <f>IFERROR(SMALL('إختيار المقررات'!$U$27:$U$33,'إختيار المقررات'!#REF!),"")</f>
        <v/>
      </c>
      <c r="AC33" s="145"/>
      <c r="AD33" s="68"/>
      <c r="AE33" s="68"/>
      <c r="AF33" s="68"/>
      <c r="AG33" s="68"/>
      <c r="AH33" s="68"/>
      <c r="AI33" s="68"/>
    </row>
    <row r="34" spans="2:35" ht="12" customHeight="1" x14ac:dyDescent="0.25">
      <c r="B34" s="322" t="str">
        <f>'إختيار المقررات'!V19</f>
        <v/>
      </c>
      <c r="C34" s="323"/>
      <c r="D34" s="323"/>
      <c r="E34" s="323"/>
      <c r="F34" s="323"/>
      <c r="G34" s="323" t="str">
        <f>'إختيار المقررات'!V20</f>
        <v/>
      </c>
      <c r="H34" s="323"/>
      <c r="I34" s="323"/>
      <c r="J34" s="323"/>
      <c r="K34" s="323"/>
      <c r="L34" s="324"/>
      <c r="M34" s="372"/>
      <c r="N34" s="372"/>
      <c r="O34" s="372"/>
      <c r="P34" s="372"/>
      <c r="Q34" s="372"/>
      <c r="R34" s="375"/>
      <c r="AC34" s="145"/>
      <c r="AD34" s="68"/>
      <c r="AE34" s="68"/>
      <c r="AF34" s="68"/>
      <c r="AG34" s="68"/>
      <c r="AH34" s="68"/>
      <c r="AI34" s="68"/>
    </row>
    <row r="35" spans="2:35" ht="12" customHeight="1" x14ac:dyDescent="0.25">
      <c r="B35" s="322" t="str">
        <f>'إختيار المقررات'!V21</f>
        <v/>
      </c>
      <c r="C35" s="323"/>
      <c r="D35" s="323"/>
      <c r="E35" s="323"/>
      <c r="F35" s="323"/>
      <c r="G35" s="323" t="str">
        <f>'إختيار المقررات'!V22</f>
        <v/>
      </c>
      <c r="H35" s="323"/>
      <c r="I35" s="323"/>
      <c r="J35" s="323"/>
      <c r="K35" s="323"/>
      <c r="L35" s="324"/>
      <c r="M35" s="372"/>
      <c r="N35" s="372"/>
      <c r="O35" s="372"/>
      <c r="P35" s="372"/>
      <c r="Q35" s="372"/>
      <c r="R35" s="375"/>
      <c r="V35" s="133" t="str">
        <f>IFERROR(SMALL('إختيار المقررات'!$U$27:$U$33,'إختيار المقررات'!#REF!),"")</f>
        <v/>
      </c>
      <c r="AC35" s="145"/>
      <c r="AD35" s="68"/>
      <c r="AE35" s="68"/>
      <c r="AF35" s="68"/>
      <c r="AG35" s="68"/>
      <c r="AH35" s="68"/>
      <c r="AI35" s="68"/>
    </row>
    <row r="36" spans="2:35" ht="12" customHeight="1" x14ac:dyDescent="0.25">
      <c r="B36" s="369" t="str">
        <f>'إختيار المقررات'!V22</f>
        <v/>
      </c>
      <c r="C36" s="370"/>
      <c r="D36" s="370"/>
      <c r="E36" s="370"/>
      <c r="F36" s="370"/>
      <c r="G36" s="94"/>
      <c r="H36" s="94"/>
      <c r="I36" s="94"/>
      <c r="J36" s="94"/>
      <c r="K36" s="94"/>
      <c r="L36" s="86"/>
      <c r="M36" s="373"/>
      <c r="N36" s="373"/>
      <c r="O36" s="373"/>
      <c r="P36" s="373"/>
      <c r="Q36" s="373"/>
      <c r="R36" s="376"/>
      <c r="AC36" s="145"/>
      <c r="AD36" s="68"/>
      <c r="AE36" s="68"/>
      <c r="AF36" s="68"/>
      <c r="AG36" s="68"/>
      <c r="AH36" s="68"/>
      <c r="AI36" s="68"/>
    </row>
    <row r="37" spans="2:35" ht="17.25" customHeight="1" x14ac:dyDescent="0.25">
      <c r="B37" s="352" t="s">
        <v>168</v>
      </c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4"/>
      <c r="V37" s="133" t="str">
        <f>IFERROR(SMALL('إختيار المقررات'!$U$27:$U$33,'إختيار المقررات'!#REF!),"")</f>
        <v/>
      </c>
      <c r="AC37" s="145"/>
      <c r="AD37" s="68"/>
      <c r="AE37" s="68"/>
      <c r="AF37" s="68"/>
      <c r="AG37" s="68"/>
      <c r="AH37" s="68"/>
      <c r="AI37" s="68"/>
    </row>
    <row r="38" spans="2:35" ht="16.5" customHeight="1" x14ac:dyDescent="0.25">
      <c r="B38" s="347" t="s">
        <v>169</v>
      </c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  <c r="P38" s="347"/>
      <c r="Q38" s="347"/>
      <c r="R38" s="347"/>
      <c r="AC38" s="145"/>
      <c r="AD38" s="68"/>
      <c r="AE38" s="68"/>
      <c r="AF38" s="68"/>
      <c r="AG38" s="68"/>
      <c r="AH38" s="68"/>
      <c r="AI38" s="68"/>
    </row>
    <row r="39" spans="2:35" ht="24" customHeight="1" x14ac:dyDescent="0.25">
      <c r="B39" s="348" t="s">
        <v>170</v>
      </c>
      <c r="C39" s="348"/>
      <c r="D39" s="348"/>
      <c r="E39" s="348"/>
      <c r="F39" s="347" t="e">
        <f>'إختيار المقررات'!AH14</f>
        <v>#N/A</v>
      </c>
      <c r="G39" s="347"/>
      <c r="H39" s="348" t="e">
        <f>IF(D4="أنثى","ليرة سورية فقط لا غير من الطالبة","ليرة سورية فقط لا غير من الطالب")</f>
        <v>#N/A</v>
      </c>
      <c r="I39" s="348"/>
      <c r="J39" s="348"/>
      <c r="K39" s="348"/>
      <c r="L39" s="348"/>
      <c r="M39" s="355" t="str">
        <f>O2</f>
        <v/>
      </c>
      <c r="N39" s="355"/>
      <c r="O39" s="355"/>
      <c r="P39" s="355"/>
      <c r="Q39" s="355"/>
      <c r="R39" s="355"/>
      <c r="AC39" s="145"/>
      <c r="AD39" s="68"/>
      <c r="AE39" s="68"/>
      <c r="AF39" s="68"/>
      <c r="AG39" s="68"/>
      <c r="AH39" s="68"/>
      <c r="AI39" s="68"/>
    </row>
    <row r="40" spans="2:35" ht="24" customHeight="1" x14ac:dyDescent="0.25">
      <c r="B40" s="348" t="e">
        <f>IF(D4="أنثى","رقمها الامتحاني","رقمه الامتحاني")</f>
        <v>#N/A</v>
      </c>
      <c r="C40" s="348"/>
      <c r="D40" s="348"/>
      <c r="E40" s="347">
        <f>D2</f>
        <v>0</v>
      </c>
      <c r="F40" s="347"/>
      <c r="G40" s="348" t="s">
        <v>171</v>
      </c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AC40" s="145"/>
      <c r="AD40" s="68"/>
      <c r="AE40" s="68"/>
      <c r="AF40" s="68"/>
      <c r="AG40" s="68"/>
      <c r="AH40" s="68"/>
      <c r="AI40" s="68"/>
    </row>
    <row r="41" spans="2:35" ht="10.5" customHeight="1" x14ac:dyDescent="0.25">
      <c r="B41" s="87"/>
      <c r="C41" s="98"/>
      <c r="D41" s="350"/>
      <c r="E41" s="350"/>
      <c r="F41" s="350"/>
      <c r="G41" s="350"/>
      <c r="H41" s="350"/>
      <c r="I41" s="88"/>
      <c r="J41" s="88"/>
      <c r="K41" s="87"/>
      <c r="L41" s="98"/>
      <c r="M41" s="350"/>
      <c r="N41" s="350"/>
      <c r="O41" s="350"/>
      <c r="P41" s="350"/>
      <c r="Q41" s="88"/>
      <c r="R41" s="88"/>
    </row>
    <row r="42" spans="2:35" ht="10.5" customHeight="1" x14ac:dyDescent="0.25">
      <c r="B42" s="89"/>
      <c r="C42" s="99"/>
      <c r="D42" s="351"/>
      <c r="E42" s="351"/>
      <c r="F42" s="351"/>
      <c r="G42" s="351"/>
      <c r="H42" s="351"/>
      <c r="I42" s="90"/>
      <c r="J42" s="90"/>
      <c r="K42" s="89"/>
      <c r="L42" s="99"/>
      <c r="M42" s="351"/>
      <c r="N42" s="351"/>
      <c r="O42" s="351"/>
      <c r="P42" s="351"/>
      <c r="Q42" s="90"/>
      <c r="R42" s="90"/>
    </row>
    <row r="43" spans="2:35" ht="21" customHeight="1" x14ac:dyDescent="0.25">
      <c r="B43" s="349" t="s">
        <v>125</v>
      </c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</row>
    <row r="44" spans="2:35" ht="15.75" customHeight="1" x14ac:dyDescent="0.25">
      <c r="B44" s="346" t="s">
        <v>169</v>
      </c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</row>
    <row r="45" spans="2:35" ht="22.5" customHeight="1" x14ac:dyDescent="0.25">
      <c r="B45" s="348" t="s">
        <v>170</v>
      </c>
      <c r="C45" s="348"/>
      <c r="D45" s="348"/>
      <c r="E45" s="348"/>
      <c r="F45" s="347" t="e">
        <f>'إختيار المقررات'!AH15</f>
        <v>#N/A</v>
      </c>
      <c r="G45" s="347"/>
      <c r="H45" s="348" t="e">
        <f>H39</f>
        <v>#N/A</v>
      </c>
      <c r="I45" s="348"/>
      <c r="J45" s="348"/>
      <c r="K45" s="348"/>
      <c r="L45" s="355" t="str">
        <f>M39</f>
        <v/>
      </c>
      <c r="M45" s="355"/>
      <c r="N45" s="355"/>
      <c r="O45" s="355"/>
      <c r="P45" s="355"/>
      <c r="Q45" s="355"/>
      <c r="R45" s="355"/>
    </row>
    <row r="46" spans="2:35" ht="22.5" customHeight="1" x14ac:dyDescent="0.25">
      <c r="B46" s="342" t="e">
        <f>B40</f>
        <v>#N/A</v>
      </c>
      <c r="C46" s="342"/>
      <c r="D46" s="342"/>
      <c r="E46" s="343">
        <f>E40</f>
        <v>0</v>
      </c>
      <c r="F46" s="343"/>
      <c r="G46" s="342" t="s">
        <v>171</v>
      </c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</row>
    <row r="47" spans="2:35" ht="17.25" customHeight="1" x14ac:dyDescent="0.25"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</row>
    <row r="48" spans="2:35" ht="23.25" customHeight="1" thickBot="1" x14ac:dyDescent="0.3"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</row>
    <row r="49" spans="2:18" ht="20.25" customHeight="1" thickTop="1" x14ac:dyDescent="0.25">
      <c r="B49" s="24"/>
      <c r="C49" s="24"/>
      <c r="D49" s="24"/>
      <c r="E49" s="24"/>
      <c r="F49" s="24"/>
      <c r="I49" s="8"/>
      <c r="J49" s="8"/>
      <c r="K49" s="8"/>
      <c r="L49" s="8"/>
      <c r="P49" s="8"/>
      <c r="Q49" s="8"/>
      <c r="R49" s="8"/>
    </row>
    <row r="50" spans="2:18" ht="13.8" x14ac:dyDescent="0.25">
      <c r="B50" s="24"/>
      <c r="C50" s="24"/>
      <c r="D50" s="24"/>
      <c r="E50" s="24"/>
      <c r="F50" s="24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2:18" ht="7.5" customHeight="1" x14ac:dyDescent="0.25">
      <c r="B51" s="24"/>
      <c r="C51" s="24"/>
      <c r="D51" s="24"/>
      <c r="E51" s="24"/>
      <c r="F51" s="2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</sheetData>
  <sheetProtection algorithmName="SHA-512" hashValue="eEfzUY2SDAxUhaKv1lNm3IpSLiP2WvIZc6tQR2XoX/4pzP+bG6qUb+htLhCJSoKHRY/y0JCR9HO8uMSpcYsiTA==" saltValue="ypycRoXimXnzwVBorse/2A==" spinCount="100000" sheet="1" selectLockedCells="1" selectUnlockedCells="1"/>
  <mergeCells count="154">
    <mergeCell ref="AE8:AG8"/>
    <mergeCell ref="AE9:AG9"/>
    <mergeCell ref="H45:K45"/>
    <mergeCell ref="O7:R7"/>
    <mergeCell ref="O8:R8"/>
    <mergeCell ref="O9:R9"/>
    <mergeCell ref="L2:N2"/>
    <mergeCell ref="L3:N3"/>
    <mergeCell ref="L4:N4"/>
    <mergeCell ref="L5:N5"/>
    <mergeCell ref="L6:N6"/>
    <mergeCell ref="L7:N7"/>
    <mergeCell ref="L8:N8"/>
    <mergeCell ref="L9:N9"/>
    <mergeCell ref="O2:R2"/>
    <mergeCell ref="O3:R3"/>
    <mergeCell ref="O4:R4"/>
    <mergeCell ref="O5:R5"/>
    <mergeCell ref="O6:R6"/>
    <mergeCell ref="G7:H7"/>
    <mergeCell ref="G8:H8"/>
    <mergeCell ref="G9:H9"/>
    <mergeCell ref="I2:K2"/>
    <mergeCell ref="I3:K3"/>
    <mergeCell ref="I4:K4"/>
    <mergeCell ref="I5:K5"/>
    <mergeCell ref="I6:K6"/>
    <mergeCell ref="I7:K7"/>
    <mergeCell ref="I8:K8"/>
    <mergeCell ref="I9:K9"/>
    <mergeCell ref="G5:H5"/>
    <mergeCell ref="G6:H6"/>
    <mergeCell ref="G2:H2"/>
    <mergeCell ref="G3:H3"/>
    <mergeCell ref="G4:H4"/>
    <mergeCell ref="B7:C7"/>
    <mergeCell ref="B8:C8"/>
    <mergeCell ref="B9:C9"/>
    <mergeCell ref="D2:F2"/>
    <mergeCell ref="D3:F3"/>
    <mergeCell ref="D4:F4"/>
    <mergeCell ref="D5:F5"/>
    <mergeCell ref="D6:F6"/>
    <mergeCell ref="D7:F7"/>
    <mergeCell ref="D8:F8"/>
    <mergeCell ref="D9:F9"/>
    <mergeCell ref="B5:C5"/>
    <mergeCell ref="B3:C3"/>
    <mergeCell ref="B4:C4"/>
    <mergeCell ref="B36:F36"/>
    <mergeCell ref="M28:N36"/>
    <mergeCell ref="O28:P36"/>
    <mergeCell ref="Q28:R36"/>
    <mergeCell ref="F1:R1"/>
    <mergeCell ref="H28:J30"/>
    <mergeCell ref="K28:L30"/>
    <mergeCell ref="AE17:AG17"/>
    <mergeCell ref="AE18:AG18"/>
    <mergeCell ref="AE19:AG19"/>
    <mergeCell ref="AE20:AG20"/>
    <mergeCell ref="Q26:R26"/>
    <mergeCell ref="L19:O19"/>
    <mergeCell ref="B27:D27"/>
    <mergeCell ref="E27:I27"/>
    <mergeCell ref="K27:L27"/>
    <mergeCell ref="N27:O27"/>
    <mergeCell ref="D20:G20"/>
    <mergeCell ref="L20:O20"/>
    <mergeCell ref="B26:E26"/>
    <mergeCell ref="B32:D32"/>
    <mergeCell ref="B30:D30"/>
    <mergeCell ref="E30:G30"/>
    <mergeCell ref="B31:D31"/>
    <mergeCell ref="G46:R46"/>
    <mergeCell ref="AD1:AH2"/>
    <mergeCell ref="AE3:AG3"/>
    <mergeCell ref="AE4:AG4"/>
    <mergeCell ref="AE5:AG5"/>
    <mergeCell ref="AE6:AG6"/>
    <mergeCell ref="AE7:AG7"/>
    <mergeCell ref="AE10:AG10"/>
    <mergeCell ref="AE11:AG11"/>
    <mergeCell ref="AE23:AG23"/>
    <mergeCell ref="AE24:AG24"/>
    <mergeCell ref="AE25:AG25"/>
    <mergeCell ref="AE26:AG26"/>
    <mergeCell ref="AE27:AG27"/>
    <mergeCell ref="AE28:AG28"/>
    <mergeCell ref="AE29:AG29"/>
    <mergeCell ref="AE30:AG30"/>
    <mergeCell ref="AE12:AG12"/>
    <mergeCell ref="AE13:AG13"/>
    <mergeCell ref="AE14:AG14"/>
    <mergeCell ref="AE15:AG15"/>
    <mergeCell ref="AE16:AG16"/>
    <mergeCell ref="H31:I31"/>
    <mergeCell ref="K26:L26"/>
    <mergeCell ref="B46:D46"/>
    <mergeCell ref="E46:F46"/>
    <mergeCell ref="B28:D28"/>
    <mergeCell ref="B44:R44"/>
    <mergeCell ref="B38:R38"/>
    <mergeCell ref="B39:E39"/>
    <mergeCell ref="F39:G39"/>
    <mergeCell ref="B43:R43"/>
    <mergeCell ref="B40:D40"/>
    <mergeCell ref="E40:F40"/>
    <mergeCell ref="G40:R40"/>
    <mergeCell ref="D41:H41"/>
    <mergeCell ref="B45:E45"/>
    <mergeCell ref="F45:G45"/>
    <mergeCell ref="M41:P41"/>
    <mergeCell ref="D42:H42"/>
    <mergeCell ref="M42:P42"/>
    <mergeCell ref="B37:R37"/>
    <mergeCell ref="M39:R39"/>
    <mergeCell ref="H39:L39"/>
    <mergeCell ref="L45:R45"/>
    <mergeCell ref="E28:G28"/>
    <mergeCell ref="B29:D29"/>
    <mergeCell ref="E29:G29"/>
    <mergeCell ref="D15:G15"/>
    <mergeCell ref="L15:O15"/>
    <mergeCell ref="D13:G13"/>
    <mergeCell ref="L13:O13"/>
    <mergeCell ref="B23:R25"/>
    <mergeCell ref="D21:G21"/>
    <mergeCell ref="D22:G22"/>
    <mergeCell ref="L21:O21"/>
    <mergeCell ref="L22:O22"/>
    <mergeCell ref="B33:L33"/>
    <mergeCell ref="B34:F34"/>
    <mergeCell ref="G34:L34"/>
    <mergeCell ref="B35:F35"/>
    <mergeCell ref="G35:L35"/>
    <mergeCell ref="E32:G32"/>
    <mergeCell ref="B1:E1"/>
    <mergeCell ref="B2:C2"/>
    <mergeCell ref="B6:C6"/>
    <mergeCell ref="D17:G17"/>
    <mergeCell ref="L17:O17"/>
    <mergeCell ref="D18:G18"/>
    <mergeCell ref="L18:O18"/>
    <mergeCell ref="D19:G19"/>
    <mergeCell ref="G26:J26"/>
    <mergeCell ref="M26:P26"/>
    <mergeCell ref="B10:R11"/>
    <mergeCell ref="E31:G31"/>
    <mergeCell ref="D12:I12"/>
    <mergeCell ref="L12:Q12"/>
    <mergeCell ref="D16:G16"/>
    <mergeCell ref="L16:O16"/>
    <mergeCell ref="D14:G14"/>
    <mergeCell ref="L14:O14"/>
  </mergeCells>
  <conditionalFormatting sqref="B12:R44 B45:H45 L45:R45 B46:R48">
    <cfRule type="expression" dxfId="9" priority="1">
      <formula>$AJ$1&gt;0</formula>
    </cfRule>
  </conditionalFormatting>
  <conditionalFormatting sqref="B42:R44 B45:H45 L45:R45 B46:R47 B50:R51">
    <cfRule type="expression" dxfId="8" priority="8">
      <formula>$J$31="لا"</formula>
    </cfRule>
  </conditionalFormatting>
  <conditionalFormatting sqref="C13:I22">
    <cfRule type="containsBlanks" dxfId="7" priority="11">
      <formula>LEN(TRIM(C13))=0</formula>
    </cfRule>
  </conditionalFormatting>
  <conditionalFormatting sqref="K13:Q22">
    <cfRule type="containsBlanks" dxfId="6" priority="10">
      <formula>LEN(TRIM(K13))=0</formula>
    </cfRule>
  </conditionalFormatting>
  <conditionalFormatting sqref="AC1">
    <cfRule type="expression" dxfId="5" priority="5">
      <formula>AC1&lt;&gt;""</formula>
    </cfRule>
  </conditionalFormatting>
  <conditionalFormatting sqref="AD1:AH2">
    <cfRule type="expression" dxfId="4" priority="4">
      <formula>$AD$1&lt;&gt;""</formula>
    </cfRule>
  </conditionalFormatting>
  <conditionalFormatting sqref="AE3:AE30">
    <cfRule type="expression" dxfId="3" priority="3">
      <formula>AE3&lt;&gt;""</formula>
    </cfRule>
  </conditionalFormatting>
  <printOptions horizontalCentered="1" verticalCentered="1"/>
  <pageMargins left="0" right="0" top="0" bottom="0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EV5"/>
  <sheetViews>
    <sheetView showGridLines="0" rightToLeft="1" topLeftCell="CK1" zoomScale="98" zoomScaleNormal="98" workbookViewId="0">
      <pane ySplit="4" topLeftCell="A5" activePane="bottomLeft" state="frozen"/>
      <selection pane="bottomLeft" activeCell="CU13" sqref="CU13"/>
    </sheetView>
  </sheetViews>
  <sheetFormatPr defaultColWidth="9" defaultRowHeight="13.8" x14ac:dyDescent="0.25"/>
  <cols>
    <col min="1" max="1" width="13.8984375" style="1" customWidth="1"/>
    <col min="2" max="2" width="15" style="1" bestFit="1" customWidth="1"/>
    <col min="3" max="5" width="9" style="1"/>
    <col min="6" max="6" width="11.296875" style="1" bestFit="1" customWidth="1"/>
    <col min="7" max="7" width="9.8984375" style="1" bestFit="1" customWidth="1"/>
    <col min="8" max="8" width="13.8984375" style="1" bestFit="1" customWidth="1"/>
    <col min="9" max="9" width="9" style="1"/>
    <col min="10" max="10" width="11.796875" style="1" bestFit="1" customWidth="1"/>
    <col min="11" max="12" width="9" style="1"/>
    <col min="13" max="14" width="12.296875" style="1" bestFit="1" customWidth="1"/>
    <col min="15" max="18" width="9" style="1"/>
    <col min="19" max="19" width="10.09765625" style="1" bestFit="1" customWidth="1"/>
    <col min="20" max="21" width="3.296875" style="12" customWidth="1"/>
    <col min="22" max="119" width="3.296875" style="1" customWidth="1"/>
    <col min="120" max="123" width="10.8984375" style="1" customWidth="1"/>
    <col min="124" max="124" width="11" style="1" customWidth="1"/>
    <col min="125" max="125" width="10.8984375" style="1" customWidth="1"/>
    <col min="126" max="126" width="9.296875" style="1" bestFit="1" customWidth="1"/>
    <col min="127" max="129" width="9.296875" style="1" customWidth="1"/>
    <col min="130" max="130" width="11.296875" style="1" bestFit="1" customWidth="1"/>
    <col min="131" max="131" width="5.09765625" style="1" bestFit="1" customWidth="1"/>
    <col min="132" max="132" width="8.8984375" style="1" bestFit="1" customWidth="1"/>
    <col min="133" max="133" width="9.19921875" style="1" bestFit="1" customWidth="1"/>
    <col min="134" max="134" width="9.19921875" style="1" customWidth="1"/>
    <col min="135" max="135" width="8.19921875" style="1" bestFit="1" customWidth="1"/>
    <col min="136" max="139" width="22.59765625" style="1" customWidth="1"/>
    <col min="140" max="140" width="12.296875" style="1" bestFit="1" customWidth="1"/>
    <col min="141" max="141" width="13.296875" style="1" bestFit="1" customWidth="1"/>
    <col min="142" max="142" width="12.296875" style="1" bestFit="1" customWidth="1"/>
    <col min="143" max="143" width="9" style="1"/>
    <col min="144" max="147" width="11.19921875" style="1" customWidth="1"/>
    <col min="148" max="16384" width="9" style="1"/>
  </cols>
  <sheetData>
    <row r="1" spans="1:152" customFormat="1" ht="18.600000000000001" thickTop="1" thickBot="1" x14ac:dyDescent="0.3">
      <c r="A1" s="103"/>
      <c r="B1" s="464">
        <v>9999</v>
      </c>
      <c r="C1" s="464" t="s">
        <v>172</v>
      </c>
      <c r="D1" s="459"/>
      <c r="E1" s="459"/>
      <c r="F1" s="459"/>
      <c r="G1" s="459"/>
      <c r="H1" s="459"/>
      <c r="I1" s="459"/>
      <c r="J1" s="459"/>
      <c r="K1" s="420" t="s">
        <v>93</v>
      </c>
      <c r="L1" s="486" t="s">
        <v>35</v>
      </c>
      <c r="M1" s="480" t="s">
        <v>98</v>
      </c>
      <c r="N1" s="480" t="s">
        <v>99</v>
      </c>
      <c r="O1" s="489" t="s">
        <v>25</v>
      </c>
      <c r="P1" s="459" t="s">
        <v>173</v>
      </c>
      <c r="Q1" s="459"/>
      <c r="R1" s="459"/>
      <c r="S1" s="484" t="s">
        <v>85</v>
      </c>
      <c r="T1" s="493" t="s">
        <v>174</v>
      </c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  <c r="AS1" s="495"/>
      <c r="AT1" s="493" t="s">
        <v>175</v>
      </c>
      <c r="AU1" s="494"/>
      <c r="AV1" s="494"/>
      <c r="AW1" s="494"/>
      <c r="AX1" s="494"/>
      <c r="AY1" s="494"/>
      <c r="AZ1" s="494"/>
      <c r="BA1" s="494"/>
      <c r="BB1" s="494"/>
      <c r="BC1" s="494"/>
      <c r="BD1" s="494"/>
      <c r="BE1" s="494"/>
      <c r="BF1" s="494"/>
      <c r="BG1" s="494"/>
      <c r="BH1" s="494"/>
      <c r="BI1" s="494"/>
      <c r="BJ1" s="494"/>
      <c r="BK1" s="494"/>
      <c r="BL1" s="494"/>
      <c r="BM1" s="494"/>
      <c r="BN1" s="494"/>
      <c r="BO1" s="494"/>
      <c r="BP1" s="494"/>
      <c r="BQ1" s="494"/>
      <c r="BR1" s="494"/>
      <c r="BS1" s="494"/>
      <c r="BT1" s="496" t="s">
        <v>176</v>
      </c>
      <c r="BU1" s="497"/>
      <c r="BV1" s="497"/>
      <c r="BW1" s="497"/>
      <c r="BX1" s="497"/>
      <c r="BY1" s="497"/>
      <c r="BZ1" s="497"/>
      <c r="CA1" s="497"/>
      <c r="CB1" s="497"/>
      <c r="CC1" s="497"/>
      <c r="CD1" s="497"/>
      <c r="CE1" s="497"/>
      <c r="CF1" s="497"/>
      <c r="CG1" s="497"/>
      <c r="CH1" s="497"/>
      <c r="CI1" s="497"/>
      <c r="CJ1" s="497"/>
      <c r="CK1" s="497"/>
      <c r="CL1" s="497"/>
      <c r="CM1" s="497"/>
      <c r="CN1" s="497"/>
      <c r="CO1" s="497"/>
      <c r="CP1" s="497"/>
      <c r="CQ1" s="498"/>
      <c r="CR1" s="496" t="s">
        <v>177</v>
      </c>
      <c r="CS1" s="497"/>
      <c r="CT1" s="497"/>
      <c r="CU1" s="497"/>
      <c r="CV1" s="497"/>
      <c r="CW1" s="497"/>
      <c r="CX1" s="497"/>
      <c r="CY1" s="497"/>
      <c r="CZ1" s="497"/>
      <c r="DA1" s="497"/>
      <c r="DB1" s="497"/>
      <c r="DC1" s="497"/>
      <c r="DD1" s="497"/>
      <c r="DE1" s="497"/>
      <c r="DF1" s="497"/>
      <c r="DG1" s="497"/>
      <c r="DH1" s="497"/>
      <c r="DI1" s="497"/>
      <c r="DJ1" s="497"/>
      <c r="DK1" s="497"/>
      <c r="DL1" s="497"/>
      <c r="DM1" s="497"/>
      <c r="DN1" s="497"/>
      <c r="DO1" s="498"/>
      <c r="DP1" s="465" t="s">
        <v>178</v>
      </c>
      <c r="DQ1" s="466"/>
      <c r="DR1" s="467"/>
      <c r="DS1" s="471"/>
      <c r="DT1" s="473" t="s">
        <v>179</v>
      </c>
      <c r="DU1" s="474"/>
      <c r="DV1" s="474"/>
      <c r="DW1" s="474"/>
      <c r="DX1" s="474"/>
      <c r="DY1" s="474"/>
      <c r="DZ1" s="474"/>
      <c r="EA1" s="474"/>
      <c r="EB1" s="477" t="s">
        <v>180</v>
      </c>
      <c r="EC1" s="478"/>
      <c r="ED1" s="478"/>
      <c r="EE1" s="479"/>
      <c r="EF1" s="477" t="s">
        <v>181</v>
      </c>
      <c r="EG1" s="478"/>
      <c r="EH1" s="478"/>
      <c r="EI1" s="479"/>
      <c r="EK1" s="458" t="s">
        <v>182</v>
      </c>
      <c r="EL1" s="459"/>
      <c r="EM1" s="459"/>
      <c r="EN1" s="459"/>
      <c r="EO1" s="459"/>
      <c r="EP1" s="459"/>
    </row>
    <row r="2" spans="1:152" customFormat="1" ht="18" thickBot="1" x14ac:dyDescent="0.3">
      <c r="A2" s="103"/>
      <c r="B2" s="103"/>
      <c r="C2" s="103"/>
      <c r="D2" s="459"/>
      <c r="E2" s="459"/>
      <c r="F2" s="459"/>
      <c r="G2" s="459"/>
      <c r="H2" s="459"/>
      <c r="I2" s="459"/>
      <c r="J2" s="459"/>
      <c r="K2" s="421"/>
      <c r="L2" s="487"/>
      <c r="M2" s="481"/>
      <c r="N2" s="481"/>
      <c r="O2" s="490"/>
      <c r="P2" s="459"/>
      <c r="Q2" s="459"/>
      <c r="R2" s="459"/>
      <c r="S2" s="484"/>
      <c r="T2" s="493" t="s">
        <v>183</v>
      </c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9"/>
      <c r="AH2" s="494" t="s">
        <v>184</v>
      </c>
      <c r="AI2" s="494"/>
      <c r="AJ2" s="494"/>
      <c r="AK2" s="494"/>
      <c r="AL2" s="494"/>
      <c r="AM2" s="494"/>
      <c r="AN2" s="494"/>
      <c r="AO2" s="494"/>
      <c r="AP2" s="494"/>
      <c r="AQ2" s="494"/>
      <c r="AR2" s="494"/>
      <c r="AS2" s="495"/>
      <c r="AT2" s="493" t="s">
        <v>183</v>
      </c>
      <c r="AU2" s="494"/>
      <c r="AV2" s="494"/>
      <c r="AW2" s="494"/>
      <c r="AX2" s="494"/>
      <c r="AY2" s="494"/>
      <c r="AZ2" s="494"/>
      <c r="BA2" s="494"/>
      <c r="BB2" s="494"/>
      <c r="BC2" s="494"/>
      <c r="BD2" s="494"/>
      <c r="BE2" s="494"/>
      <c r="BF2" s="494"/>
      <c r="BG2" s="499"/>
      <c r="BH2" s="494" t="s">
        <v>184</v>
      </c>
      <c r="BI2" s="494"/>
      <c r="BJ2" s="494"/>
      <c r="BK2" s="494"/>
      <c r="BL2" s="494"/>
      <c r="BM2" s="494"/>
      <c r="BN2" s="494"/>
      <c r="BO2" s="494"/>
      <c r="BP2" s="494"/>
      <c r="BQ2" s="494"/>
      <c r="BR2" s="494"/>
      <c r="BS2" s="494"/>
      <c r="BT2" s="500" t="s">
        <v>183</v>
      </c>
      <c r="BU2" s="501"/>
      <c r="BV2" s="501"/>
      <c r="BW2" s="501"/>
      <c r="BX2" s="501"/>
      <c r="BY2" s="501"/>
      <c r="BZ2" s="501"/>
      <c r="CA2" s="501"/>
      <c r="CB2" s="501"/>
      <c r="CC2" s="501"/>
      <c r="CD2" s="501"/>
      <c r="CE2" s="502"/>
      <c r="CF2" s="501" t="s">
        <v>184</v>
      </c>
      <c r="CG2" s="501"/>
      <c r="CH2" s="501"/>
      <c r="CI2" s="501"/>
      <c r="CJ2" s="501"/>
      <c r="CK2" s="501"/>
      <c r="CL2" s="501"/>
      <c r="CM2" s="501"/>
      <c r="CN2" s="501"/>
      <c r="CO2" s="501"/>
      <c r="CP2" s="501"/>
      <c r="CQ2" s="503"/>
      <c r="CR2" s="500" t="s">
        <v>183</v>
      </c>
      <c r="CS2" s="501"/>
      <c r="CT2" s="501"/>
      <c r="CU2" s="501"/>
      <c r="CV2" s="501"/>
      <c r="CW2" s="501"/>
      <c r="CX2" s="501"/>
      <c r="CY2" s="501"/>
      <c r="CZ2" s="501"/>
      <c r="DA2" s="501"/>
      <c r="DB2" s="501"/>
      <c r="DC2" s="502"/>
      <c r="DD2" s="501" t="s">
        <v>184</v>
      </c>
      <c r="DE2" s="501"/>
      <c r="DF2" s="501"/>
      <c r="DG2" s="501"/>
      <c r="DH2" s="501"/>
      <c r="DI2" s="501"/>
      <c r="DJ2" s="501"/>
      <c r="DK2" s="501"/>
      <c r="DL2" s="501"/>
      <c r="DM2" s="501"/>
      <c r="DN2" s="501"/>
      <c r="DO2" s="503"/>
      <c r="DP2" s="468"/>
      <c r="DQ2" s="469"/>
      <c r="DR2" s="470"/>
      <c r="DS2" s="472"/>
      <c r="DT2" s="475"/>
      <c r="DU2" s="476"/>
      <c r="DV2" s="476"/>
      <c r="DW2" s="476"/>
      <c r="DX2" s="476"/>
      <c r="DY2" s="476"/>
      <c r="DZ2" s="476"/>
      <c r="EA2" s="476"/>
      <c r="EB2" s="468"/>
      <c r="EC2" s="469"/>
      <c r="ED2" s="469"/>
      <c r="EE2" s="470"/>
      <c r="EF2" s="468"/>
      <c r="EG2" s="469"/>
      <c r="EH2" s="469"/>
      <c r="EI2" s="470"/>
      <c r="EK2" s="458"/>
      <c r="EL2" s="459"/>
      <c r="EM2" s="459"/>
      <c r="EN2" s="459"/>
      <c r="EO2" s="459"/>
      <c r="EP2" s="459"/>
    </row>
    <row r="3" spans="1:152" customFormat="1" ht="60.75" customHeight="1" thickBot="1" x14ac:dyDescent="0.3">
      <c r="A3" s="104" t="s">
        <v>78</v>
      </c>
      <c r="B3" s="105" t="s">
        <v>185</v>
      </c>
      <c r="C3" s="105" t="s">
        <v>186</v>
      </c>
      <c r="D3" s="105" t="s">
        <v>187</v>
      </c>
      <c r="E3" s="105" t="s">
        <v>43</v>
      </c>
      <c r="F3" s="106" t="s">
        <v>188</v>
      </c>
      <c r="G3" s="414" t="s">
        <v>22</v>
      </c>
      <c r="H3" s="107" t="s">
        <v>20</v>
      </c>
      <c r="I3" s="105" t="s">
        <v>45</v>
      </c>
      <c r="J3" s="105" t="s">
        <v>44</v>
      </c>
      <c r="K3" s="421"/>
      <c r="L3" s="487"/>
      <c r="M3" s="481"/>
      <c r="N3" s="481"/>
      <c r="O3" s="490"/>
      <c r="P3" s="482" t="s">
        <v>189</v>
      </c>
      <c r="Q3" s="482" t="s">
        <v>190</v>
      </c>
      <c r="R3" s="491" t="s">
        <v>97</v>
      </c>
      <c r="S3" s="484"/>
      <c r="T3" s="418" t="s">
        <v>1150</v>
      </c>
      <c r="U3" s="419"/>
      <c r="V3" s="418" t="s">
        <v>1151</v>
      </c>
      <c r="W3" s="419"/>
      <c r="X3" s="418" t="s">
        <v>1152</v>
      </c>
      <c r="Y3" s="419"/>
      <c r="Z3" s="418" t="s">
        <v>1153</v>
      </c>
      <c r="AA3" s="419"/>
      <c r="AB3" s="418" t="s">
        <v>1154</v>
      </c>
      <c r="AC3" s="419"/>
      <c r="AD3" s="418" t="s">
        <v>1155</v>
      </c>
      <c r="AE3" s="419"/>
      <c r="AF3" s="418" t="s">
        <v>1156</v>
      </c>
      <c r="AG3" s="454"/>
      <c r="AH3" s="452" t="s">
        <v>1157</v>
      </c>
      <c r="AI3" s="419"/>
      <c r="AJ3" s="418" t="s">
        <v>1158</v>
      </c>
      <c r="AK3" s="419"/>
      <c r="AL3" s="418" t="s">
        <v>1159</v>
      </c>
      <c r="AM3" s="419"/>
      <c r="AN3" s="418" t="s">
        <v>1160</v>
      </c>
      <c r="AO3" s="419"/>
      <c r="AP3" s="418" t="s">
        <v>1161</v>
      </c>
      <c r="AQ3" s="430"/>
      <c r="AR3" s="418" t="s">
        <v>1194</v>
      </c>
      <c r="AS3" s="424"/>
      <c r="AT3" s="418" t="s">
        <v>1162</v>
      </c>
      <c r="AU3" s="419"/>
      <c r="AV3" s="418" t="s">
        <v>1163</v>
      </c>
      <c r="AW3" s="419"/>
      <c r="AX3" s="418" t="s">
        <v>1164</v>
      </c>
      <c r="AY3" s="419"/>
      <c r="AZ3" s="418" t="s">
        <v>1165</v>
      </c>
      <c r="BA3" s="419"/>
      <c r="BB3" s="418" t="s">
        <v>1166</v>
      </c>
      <c r="BC3" s="419"/>
      <c r="BD3" s="418" t="s">
        <v>1167</v>
      </c>
      <c r="BE3" s="419"/>
      <c r="BF3" s="418" t="s">
        <v>1168</v>
      </c>
      <c r="BG3" s="454"/>
      <c r="BH3" s="452" t="s">
        <v>1169</v>
      </c>
      <c r="BI3" s="419"/>
      <c r="BJ3" s="418" t="s">
        <v>1170</v>
      </c>
      <c r="BK3" s="419"/>
      <c r="BL3" s="418" t="s">
        <v>1171</v>
      </c>
      <c r="BM3" s="419"/>
      <c r="BN3" s="418" t="s">
        <v>1172</v>
      </c>
      <c r="BO3" s="419"/>
      <c r="BP3" s="418" t="s">
        <v>1161</v>
      </c>
      <c r="BQ3" s="430"/>
      <c r="BR3" s="418" t="s">
        <v>1195</v>
      </c>
      <c r="BS3" s="453"/>
      <c r="BT3" s="425" t="s">
        <v>1173</v>
      </c>
      <c r="BU3" s="419"/>
      <c r="BV3" s="418" t="s">
        <v>1174</v>
      </c>
      <c r="BW3" s="419"/>
      <c r="BX3" s="418" t="s">
        <v>1175</v>
      </c>
      <c r="BY3" s="419"/>
      <c r="BZ3" s="418" t="s">
        <v>1176</v>
      </c>
      <c r="CA3" s="419"/>
      <c r="CB3" s="418" t="s">
        <v>134</v>
      </c>
      <c r="CC3" s="419"/>
      <c r="CD3" s="418" t="s">
        <v>1177</v>
      </c>
      <c r="CE3" s="454"/>
      <c r="CF3" s="452" t="s">
        <v>1178</v>
      </c>
      <c r="CG3" s="419"/>
      <c r="CH3" s="418" t="s">
        <v>1179</v>
      </c>
      <c r="CI3" s="419"/>
      <c r="CJ3" s="418" t="s">
        <v>1180</v>
      </c>
      <c r="CK3" s="419"/>
      <c r="CL3" s="418" t="s">
        <v>1181</v>
      </c>
      <c r="CM3" s="419"/>
      <c r="CN3" s="418" t="s">
        <v>1161</v>
      </c>
      <c r="CO3" s="419"/>
      <c r="CP3" s="418" t="s">
        <v>1196</v>
      </c>
      <c r="CQ3" s="424"/>
      <c r="CR3" s="425" t="s">
        <v>1183</v>
      </c>
      <c r="CS3" s="419"/>
      <c r="CT3" s="418" t="s">
        <v>1184</v>
      </c>
      <c r="CU3" s="419"/>
      <c r="CV3" s="418" t="s">
        <v>1185</v>
      </c>
      <c r="CW3" s="419"/>
      <c r="CX3" s="418" t="s">
        <v>1186</v>
      </c>
      <c r="CY3" s="419"/>
      <c r="CZ3" s="418" t="s">
        <v>1187</v>
      </c>
      <c r="DA3" s="419"/>
      <c r="DB3" s="418" t="s">
        <v>1188</v>
      </c>
      <c r="DC3" s="454"/>
      <c r="DD3" s="452" t="s">
        <v>1189</v>
      </c>
      <c r="DE3" s="419"/>
      <c r="DF3" s="418" t="s">
        <v>1190</v>
      </c>
      <c r="DG3" s="419"/>
      <c r="DH3" s="418" t="s">
        <v>1191</v>
      </c>
      <c r="DI3" s="419"/>
      <c r="DJ3" s="418" t="s">
        <v>1192</v>
      </c>
      <c r="DK3" s="419"/>
      <c r="DL3" s="418" t="s">
        <v>1161</v>
      </c>
      <c r="DM3" s="419"/>
      <c r="DN3" s="418" t="s">
        <v>1197</v>
      </c>
      <c r="DO3" s="424"/>
      <c r="DP3" s="428" t="s">
        <v>191</v>
      </c>
      <c r="DQ3" s="426" t="s">
        <v>103</v>
      </c>
      <c r="DR3" s="446" t="s">
        <v>192</v>
      </c>
      <c r="DS3" s="439" t="s">
        <v>101</v>
      </c>
      <c r="DT3" s="445" t="s">
        <v>193</v>
      </c>
      <c r="DU3" s="448" t="s">
        <v>194</v>
      </c>
      <c r="DV3" s="435" t="s">
        <v>110</v>
      </c>
      <c r="DW3" s="435" t="s">
        <v>115</v>
      </c>
      <c r="DX3" s="435" t="s">
        <v>167</v>
      </c>
      <c r="DY3" s="435" t="s">
        <v>195</v>
      </c>
      <c r="DZ3" s="451" t="s">
        <v>124</v>
      </c>
      <c r="EA3" s="451" t="s">
        <v>125</v>
      </c>
      <c r="EB3" s="449" t="s">
        <v>196</v>
      </c>
      <c r="EC3" s="431" t="s">
        <v>197</v>
      </c>
      <c r="ED3" s="431" t="s">
        <v>198</v>
      </c>
      <c r="EE3" s="422" t="s">
        <v>199</v>
      </c>
      <c r="EF3" s="441" t="s">
        <v>89</v>
      </c>
      <c r="EG3" s="416" t="s">
        <v>88</v>
      </c>
      <c r="EH3" s="416" t="s">
        <v>87</v>
      </c>
      <c r="EI3" s="437" t="s">
        <v>86</v>
      </c>
      <c r="EJ3" s="437" t="s">
        <v>200</v>
      </c>
      <c r="EK3" s="458"/>
      <c r="EL3" s="459"/>
      <c r="EM3" s="459"/>
      <c r="EN3" s="459"/>
      <c r="EO3" s="459"/>
      <c r="EP3" s="459"/>
    </row>
    <row r="4" spans="1:152" s="67" customFormat="1" ht="24.9" customHeight="1" thickBot="1" x14ac:dyDescent="0.3">
      <c r="A4" s="9" t="s">
        <v>78</v>
      </c>
      <c r="B4" s="10" t="s">
        <v>185</v>
      </c>
      <c r="C4" s="10" t="s">
        <v>186</v>
      </c>
      <c r="D4" s="10" t="s">
        <v>187</v>
      </c>
      <c r="E4" s="10" t="s">
        <v>43</v>
      </c>
      <c r="F4" s="11" t="s">
        <v>188</v>
      </c>
      <c r="G4" s="415"/>
      <c r="H4" s="10"/>
      <c r="I4" s="10" t="s">
        <v>45</v>
      </c>
      <c r="J4" s="10" t="s">
        <v>44</v>
      </c>
      <c r="K4" s="421"/>
      <c r="L4" s="488"/>
      <c r="M4" s="481"/>
      <c r="N4" s="481"/>
      <c r="O4" s="490"/>
      <c r="P4" s="483"/>
      <c r="Q4" s="483"/>
      <c r="R4" s="492"/>
      <c r="S4" s="485"/>
      <c r="T4" s="433">
        <v>41</v>
      </c>
      <c r="U4" s="434"/>
      <c r="V4" s="433">
        <v>42</v>
      </c>
      <c r="W4" s="434"/>
      <c r="X4" s="433">
        <v>43</v>
      </c>
      <c r="Y4" s="434"/>
      <c r="Z4" s="433">
        <v>44</v>
      </c>
      <c r="AA4" s="434"/>
      <c r="AB4" s="433">
        <v>45</v>
      </c>
      <c r="AC4" s="434"/>
      <c r="AD4" s="433">
        <v>46</v>
      </c>
      <c r="AE4" s="434"/>
      <c r="AF4" s="433">
        <v>101</v>
      </c>
      <c r="AG4" s="443"/>
      <c r="AH4" s="444">
        <v>47</v>
      </c>
      <c r="AI4" s="434"/>
      <c r="AJ4" s="433">
        <v>48</v>
      </c>
      <c r="AK4" s="434"/>
      <c r="AL4" s="433">
        <v>49</v>
      </c>
      <c r="AM4" s="434"/>
      <c r="AN4" s="433">
        <v>50</v>
      </c>
      <c r="AO4" s="434"/>
      <c r="AP4" s="433">
        <v>51</v>
      </c>
      <c r="AQ4" s="455"/>
      <c r="AR4" s="456" t="str">
        <f>IF('إختيار المقررات'!U10&lt;&gt;0,'إختيار المقررات'!U10,"a2")</f>
        <v>a2</v>
      </c>
      <c r="AS4" s="457"/>
      <c r="AT4" s="433">
        <v>52</v>
      </c>
      <c r="AU4" s="434"/>
      <c r="AV4" s="433">
        <v>53</v>
      </c>
      <c r="AW4" s="434"/>
      <c r="AX4" s="433">
        <v>54</v>
      </c>
      <c r="AY4" s="434"/>
      <c r="AZ4" s="433">
        <v>55</v>
      </c>
      <c r="BA4" s="434"/>
      <c r="BB4" s="433">
        <v>56</v>
      </c>
      <c r="BC4" s="434"/>
      <c r="BD4" s="433">
        <v>57</v>
      </c>
      <c r="BE4" s="434"/>
      <c r="BF4" s="433">
        <v>201</v>
      </c>
      <c r="BG4" s="443"/>
      <c r="BH4" s="444">
        <v>58</v>
      </c>
      <c r="BI4" s="434"/>
      <c r="BJ4" s="433">
        <v>59</v>
      </c>
      <c r="BK4" s="434"/>
      <c r="BL4" s="433">
        <v>60</v>
      </c>
      <c r="BM4" s="434"/>
      <c r="BN4" s="433">
        <v>61</v>
      </c>
      <c r="BO4" s="434"/>
      <c r="BP4" s="433">
        <v>62</v>
      </c>
      <c r="BQ4" s="455"/>
      <c r="BR4" s="462" t="str">
        <f>IF('إختيار المقررات'!U11&lt;&gt;0,'إختيار المقررات'!U11,"a4")</f>
        <v>a4</v>
      </c>
      <c r="BS4" s="463"/>
      <c r="BT4" s="436">
        <v>63</v>
      </c>
      <c r="BU4" s="434"/>
      <c r="BV4" s="433">
        <v>64</v>
      </c>
      <c r="BW4" s="434"/>
      <c r="BX4" s="433">
        <v>65</v>
      </c>
      <c r="BY4" s="434"/>
      <c r="BZ4" s="433">
        <v>66</v>
      </c>
      <c r="CA4" s="434"/>
      <c r="CB4" s="433">
        <v>67</v>
      </c>
      <c r="CC4" s="434"/>
      <c r="CD4" s="433">
        <v>68</v>
      </c>
      <c r="CE4" s="443"/>
      <c r="CF4" s="444">
        <v>69</v>
      </c>
      <c r="CG4" s="434"/>
      <c r="CH4" s="433">
        <v>70</v>
      </c>
      <c r="CI4" s="434"/>
      <c r="CJ4" s="433">
        <v>71</v>
      </c>
      <c r="CK4" s="434"/>
      <c r="CL4" s="433">
        <v>72</v>
      </c>
      <c r="CM4" s="434"/>
      <c r="CN4" s="433">
        <v>73</v>
      </c>
      <c r="CO4" s="434"/>
      <c r="CP4" s="456" t="str">
        <f>IF('إختيار المقررات'!U12&lt;&gt;0,'إختيار المقررات'!U12,"a6")</f>
        <v>a6</v>
      </c>
      <c r="CQ4" s="457"/>
      <c r="CR4" s="436">
        <v>74</v>
      </c>
      <c r="CS4" s="434"/>
      <c r="CT4" s="433">
        <v>75</v>
      </c>
      <c r="CU4" s="434"/>
      <c r="CV4" s="433">
        <v>76</v>
      </c>
      <c r="CW4" s="434"/>
      <c r="CX4" s="433">
        <v>77</v>
      </c>
      <c r="CY4" s="434"/>
      <c r="CZ4" s="433">
        <v>78</v>
      </c>
      <c r="DA4" s="434"/>
      <c r="DB4" s="433">
        <v>79</v>
      </c>
      <c r="DC4" s="443"/>
      <c r="DD4" s="444">
        <v>80</v>
      </c>
      <c r="DE4" s="434"/>
      <c r="DF4" s="433">
        <v>81</v>
      </c>
      <c r="DG4" s="434"/>
      <c r="DH4" s="433">
        <v>82</v>
      </c>
      <c r="DI4" s="434"/>
      <c r="DJ4" s="433">
        <v>83</v>
      </c>
      <c r="DK4" s="434"/>
      <c r="DL4" s="433">
        <v>84</v>
      </c>
      <c r="DM4" s="434"/>
      <c r="DN4" s="456" t="str">
        <f>IF('إختيار المقررات'!U13&lt;&gt;0,'إختيار المقررات'!U13,"a8")</f>
        <v>a8</v>
      </c>
      <c r="DO4" s="457"/>
      <c r="DP4" s="429"/>
      <c r="DQ4" s="427"/>
      <c r="DR4" s="447"/>
      <c r="DS4" s="440"/>
      <c r="DT4" s="445"/>
      <c r="DU4" s="448"/>
      <c r="DV4" s="435"/>
      <c r="DW4" s="435"/>
      <c r="DX4" s="435"/>
      <c r="DY4" s="435"/>
      <c r="DZ4" s="451"/>
      <c r="EA4" s="451"/>
      <c r="EB4" s="450"/>
      <c r="EC4" s="432"/>
      <c r="ED4" s="432"/>
      <c r="EE4" s="423"/>
      <c r="EF4" s="442"/>
      <c r="EG4" s="417"/>
      <c r="EH4" s="417"/>
      <c r="EI4" s="438"/>
      <c r="EJ4" s="438"/>
      <c r="EK4" s="460"/>
      <c r="EL4" s="461"/>
      <c r="EM4" s="461"/>
      <c r="EN4" s="461"/>
      <c r="EO4" s="461"/>
      <c r="EP4" s="461"/>
    </row>
    <row r="5" spans="1:152" s="115" customFormat="1" ht="24.9" customHeight="1" x14ac:dyDescent="0.65">
      <c r="A5" s="108">
        <f>'إختيار المقررات'!D1</f>
        <v>0</v>
      </c>
      <c r="B5" s="108" t="str">
        <f>'إختيار المقررات'!J1</f>
        <v/>
      </c>
      <c r="C5" s="108" t="str">
        <f>'إختيار المقررات'!P1</f>
        <v/>
      </c>
      <c r="D5" s="108" t="str">
        <f>'إختيار المقررات'!V1</f>
        <v/>
      </c>
      <c r="E5" s="108" t="e">
        <f>'إختيار المقررات'!AH1</f>
        <v>#N/A</v>
      </c>
      <c r="F5" s="109" t="e">
        <f>'إختيار المقررات'!AB1</f>
        <v>#N/A</v>
      </c>
      <c r="G5" s="108" t="e">
        <f>'إختيار المقررات'!AB3</f>
        <v>#N/A</v>
      </c>
      <c r="H5" s="110" t="e">
        <f>'إختيار المقررات'!P3</f>
        <v>#N/A</v>
      </c>
      <c r="I5" s="108" t="e">
        <f>'إختيار المقررات'!D3</f>
        <v>#N/A</v>
      </c>
      <c r="J5" s="111" t="e">
        <f>'إختيار المقررات'!J3</f>
        <v>#N/A</v>
      </c>
      <c r="K5" s="112" t="str">
        <f>'إختيار المقررات'!V3</f>
        <v>غير سوري</v>
      </c>
      <c r="L5" s="112" t="e">
        <f>'إختيار المقررات'!AH3</f>
        <v>#N/A</v>
      </c>
      <c r="M5" s="112">
        <f>'إختيار المقررات'!V4</f>
        <v>0</v>
      </c>
      <c r="N5" s="180">
        <f>'إختيار المقررات'!AB4</f>
        <v>0</v>
      </c>
      <c r="O5" s="111">
        <f>'إختيار المقررات'!AH4</f>
        <v>0</v>
      </c>
      <c r="P5" s="113" t="e">
        <f>'إختيار المقررات'!D4</f>
        <v>#N/A</v>
      </c>
      <c r="Q5" s="108" t="e">
        <f>'إختيار المقررات'!J4</f>
        <v>#N/A</v>
      </c>
      <c r="R5" s="111" t="e">
        <f>'إختيار المقررات'!P4</f>
        <v>#N/A</v>
      </c>
      <c r="S5" s="114" t="e">
        <f>'إختيار المقررات'!D2</f>
        <v>#N/A</v>
      </c>
      <c r="T5" s="146" t="str">
        <f>IFERROR(IFERROR(VLOOKUP(T4,الإستمارة!$C$13:$C$22,1,0),VLOOKUP(T4,الإستمارة!$K$13:$K$22,1,0)),"")</f>
        <v/>
      </c>
      <c r="U5" s="147" t="str">
        <f>IF(VLOOKUP(T4,'إختيار المقررات'!$BM$5:$BR$63,6,0)="","",VLOOKUP(T4,'إختيار المقررات'!$BM$5:$BR$63,6,0))</f>
        <v/>
      </c>
      <c r="V5" s="146" t="str">
        <f>IFERROR(IFERROR(VLOOKUP(V4,الإستمارة!$C$13:$C$22,1,0),VLOOKUP(V4,الإستمارة!$K$13:$K$22,1,0)),"")</f>
        <v/>
      </c>
      <c r="W5" s="147" t="str">
        <f>IF(VLOOKUP(V4,'إختيار المقررات'!$BM$5:$BR$63,6,0)="","",VLOOKUP(V4,'إختيار المقررات'!$BM$5:$BR$63,6,0))</f>
        <v/>
      </c>
      <c r="X5" s="146" t="str">
        <f>IFERROR(IFERROR(VLOOKUP(X4,الإستمارة!$C$13:$C$22,1,0),VLOOKUP(X4,الإستمارة!$K$13:$K$22,1,0)),"")</f>
        <v/>
      </c>
      <c r="Y5" s="147" t="str">
        <f>IF(VLOOKUP(X4,'إختيار المقررات'!$BM$5:$BR$63,6,0)="","",VLOOKUP(X4,'إختيار المقررات'!$BM$5:$BR$63,6,0))</f>
        <v/>
      </c>
      <c r="Z5" s="146" t="str">
        <f>IFERROR(IFERROR(VLOOKUP(Z4,الإستمارة!$C$13:$C$22,1,0),VLOOKUP(Z4,الإستمارة!$K$13:$K$22,1,0)),"")</f>
        <v/>
      </c>
      <c r="AA5" s="147" t="str">
        <f>IF(VLOOKUP(Z4,'إختيار المقررات'!$BM$5:$BR$63,6,0)="","",VLOOKUP(Z4,'إختيار المقررات'!$BM$5:$BR$63,6,0))</f>
        <v/>
      </c>
      <c r="AB5" s="146" t="str">
        <f>IFERROR(IFERROR(VLOOKUP(AB4,الإستمارة!$C$13:$C$22,1,0),VLOOKUP(AB4,الإستمارة!$K$13:$K$22,1,0)),"")</f>
        <v/>
      </c>
      <c r="AC5" s="147" t="str">
        <f>IF(VLOOKUP(AB4,'إختيار المقررات'!$BM$5:$BR$63,6,0)="","",VLOOKUP(AB4,'إختيار المقررات'!$BM$5:$BR$63,6,0))</f>
        <v/>
      </c>
      <c r="AD5" s="146" t="str">
        <f>IFERROR(IFERROR(VLOOKUP(AD4,الإستمارة!$C$13:$C$22,1,0),VLOOKUP(AD4,الإستمارة!$K$13:$K$22,1,0)),"")</f>
        <v/>
      </c>
      <c r="AE5" s="147" t="str">
        <f>IF(VLOOKUP(AD4,'إختيار المقررات'!$BM$5:$BR$63,6,0)="","",VLOOKUP(AD4,'إختيار المقررات'!$BM$5:$BR$63,6,0))</f>
        <v/>
      </c>
      <c r="AF5" s="146" t="str">
        <f>IFERROR(IFERROR(VLOOKUP(AF4,الإستمارة!$C$13:$C$22,1,0),VLOOKUP(AF4,الإستمارة!$K$13:$K$22,1,0)),"")</f>
        <v/>
      </c>
      <c r="AG5" s="147" t="str">
        <f>IF(VLOOKUP(AF4,'إختيار المقررات'!$BM$5:$BR$63,6,0)="","",VLOOKUP(AF4,'إختيار المقررات'!$BM$5:$BR$63,6,0))</f>
        <v/>
      </c>
      <c r="AH5" s="146" t="str">
        <f>IFERROR(IFERROR(VLOOKUP(AH4,الإستمارة!$C$13:$C$22,1,0),VLOOKUP(AH4,الإستمارة!$K$13:$K$22,1,0)),"")</f>
        <v/>
      </c>
      <c r="AI5" s="147" t="str">
        <f>IF(VLOOKUP(AH4,'إختيار المقررات'!$BM$5:$BR$63,6,0)="","",VLOOKUP(AH4,'إختيار المقررات'!$BM$5:$BR$63,6,0))</f>
        <v/>
      </c>
      <c r="AJ5" s="146" t="str">
        <f>IFERROR(IFERROR(VLOOKUP(AJ4,الإستمارة!$C$13:$C$22,1,0),VLOOKUP(AJ4,الإستمارة!$K$13:$K$22,1,0)),"")</f>
        <v/>
      </c>
      <c r="AK5" s="147" t="str">
        <f>IF(VLOOKUP(AJ4,'إختيار المقررات'!$BM$5:$BR$63,6,0)="","",VLOOKUP(AJ4,'إختيار المقررات'!$BM$5:$BR$63,6,0))</f>
        <v/>
      </c>
      <c r="AL5" s="146" t="str">
        <f>IFERROR(IFERROR(VLOOKUP(AL4,الإستمارة!$C$13:$C$22,1,0),VLOOKUP(AL4,الإستمارة!$K$13:$K$22,1,0)),"")</f>
        <v/>
      </c>
      <c r="AM5" s="147" t="str">
        <f>IF(VLOOKUP(AL4,'إختيار المقررات'!$BM$5:$BR$63,6,0)="","",VLOOKUP(AL4,'إختيار المقررات'!$BM$5:$BR$63,6,0))</f>
        <v/>
      </c>
      <c r="AN5" s="146" t="str">
        <f>IFERROR(IFERROR(VLOOKUP(AN4,الإستمارة!$C$13:$C$22,1,0),VLOOKUP(AN4,الإستمارة!$K$13:$K$22,1,0)),"")</f>
        <v/>
      </c>
      <c r="AO5" s="147" t="str">
        <f>IF(VLOOKUP(AN4,'إختيار المقررات'!$BM$5:$BR$63,6,0)="","",VLOOKUP(AN4,'إختيار المقررات'!$BM$5:$BR$63,6,0))</f>
        <v/>
      </c>
      <c r="AP5" s="146" t="str">
        <f>IFERROR(IFERROR(VLOOKUP(AP4,الإستمارة!$C$13:$C$22,1,0),VLOOKUP(AP4,الإستمارة!$K$13:$K$22,1,0)),"")</f>
        <v/>
      </c>
      <c r="AQ5" s="147" t="str">
        <f>IF(VLOOKUP(AP4,'إختيار المقررات'!$BM$5:$BR$63,6,0)="","",VLOOKUP(AP4,'إختيار المقررات'!$BM$5:$BR$63,6,0))</f>
        <v/>
      </c>
      <c r="AR5" s="146" t="str">
        <f>IFERROR(IFERROR(VLOOKUP(AR4,الإستمارة!$C$13:$C$22,1,0),VLOOKUP(AR4,الإستمارة!$K$13:$K$22,1,0)),"")</f>
        <v/>
      </c>
      <c r="AS5" s="147" t="str">
        <f>IF(VLOOKUP(AR4,'إختيار المقررات'!$BM$5:$BR$63,6,0)="","",VLOOKUP(AR4,'إختيار المقررات'!$BM$5:$BR$63,6,0))</f>
        <v/>
      </c>
      <c r="AT5" s="146" t="str">
        <f>IFERROR(IFERROR(VLOOKUP(AT4,الإستمارة!$C$13:$C$22,1,0),VLOOKUP(AT4,الإستمارة!$K$13:$K$22,1,0)),"")</f>
        <v/>
      </c>
      <c r="AU5" s="147" t="str">
        <f>IF(VLOOKUP(AT4,'إختيار المقررات'!$BM$5:$BR$63,6,0)="","",VLOOKUP(AT4,'إختيار المقررات'!$BM$5:$BR$63,6,0))</f>
        <v/>
      </c>
      <c r="AV5" s="146" t="str">
        <f>IFERROR(IFERROR(VLOOKUP(AV4,الإستمارة!$C$13:$C$22,1,0),VLOOKUP(AV4,الإستمارة!$K$13:$K$22,1,0)),"")</f>
        <v/>
      </c>
      <c r="AW5" s="147" t="str">
        <f>IF(VLOOKUP(AV4,'إختيار المقررات'!$BM$5:$BR$63,6,0)="","",VLOOKUP(AV4,'إختيار المقررات'!$BM$5:$BR$63,6,0))</f>
        <v/>
      </c>
      <c r="AX5" s="146" t="str">
        <f>IFERROR(IFERROR(VLOOKUP(AX4,الإستمارة!$C$13:$C$22,1,0),VLOOKUP(AX4,الإستمارة!$K$13:$K$22,1,0)),"")</f>
        <v/>
      </c>
      <c r="AY5" s="147" t="str">
        <f>IF(VLOOKUP(AX4,'إختيار المقررات'!$BM$5:$BR$63,6,0)="","",VLOOKUP(AX4,'إختيار المقررات'!$BM$5:$BR$63,6,0))</f>
        <v/>
      </c>
      <c r="AZ5" s="146" t="str">
        <f>IFERROR(IFERROR(VLOOKUP(AZ4,الإستمارة!$C$13:$C$22,1,0),VLOOKUP(AZ4,الإستمارة!$K$13:$K$22,1,0)),"")</f>
        <v/>
      </c>
      <c r="BA5" s="147" t="str">
        <f>IF(VLOOKUP(AZ4,'إختيار المقررات'!$BM$5:$BR$63,6,0)="","",VLOOKUP(AZ4,'إختيار المقررات'!$BM$5:$BR$63,6,0))</f>
        <v/>
      </c>
      <c r="BB5" s="146" t="str">
        <f>IFERROR(IFERROR(VLOOKUP(BB4,الإستمارة!$C$13:$C$22,1,0),VLOOKUP(BB4,الإستمارة!$K$13:$K$22,1,0)),"")</f>
        <v/>
      </c>
      <c r="BC5" s="147" t="str">
        <f>IF(VLOOKUP(BB4,'إختيار المقررات'!$BM$5:$BR$63,6,0)="","",VLOOKUP(BB4,'إختيار المقررات'!$BM$5:$BR$63,6,0))</f>
        <v/>
      </c>
      <c r="BD5" s="146" t="str">
        <f>IFERROR(IFERROR(VLOOKUP(BD4,الإستمارة!$C$13:$C$22,1,0),VLOOKUP(BD4,الإستمارة!$K$13:$K$22,1,0)),"")</f>
        <v/>
      </c>
      <c r="BE5" s="147" t="str">
        <f>IF(VLOOKUP(BD4,'إختيار المقررات'!$BM$5:$BR$63,6,0)="","",VLOOKUP(BD4,'إختيار المقررات'!$BM$5:$BR$63,6,0))</f>
        <v/>
      </c>
      <c r="BF5" s="146" t="str">
        <f>IFERROR(IFERROR(VLOOKUP(BF4,الإستمارة!$C$13:$C$22,1,0),VLOOKUP(BF4,الإستمارة!$K$13:$K$22,1,0)),"")</f>
        <v/>
      </c>
      <c r="BG5" s="147" t="str">
        <f>IF(VLOOKUP(BF4,'إختيار المقررات'!$BM$5:$BR$63,6,0)="","",VLOOKUP(BF4,'إختيار المقررات'!$BM$5:$BR$63,6,0))</f>
        <v/>
      </c>
      <c r="BH5" s="146" t="str">
        <f>IFERROR(IFERROR(VLOOKUP(BH4,الإستمارة!$C$13:$C$22,1,0),VLOOKUP(BH4,الإستمارة!$K$13:$K$22,1,0)),"")</f>
        <v/>
      </c>
      <c r="BI5" s="147" t="str">
        <f>IF(VLOOKUP(BH4,'إختيار المقررات'!$BM$5:$BR$63,6,0)="","",VLOOKUP(BH4,'إختيار المقررات'!$BM$5:$BR$63,6,0))</f>
        <v/>
      </c>
      <c r="BJ5" s="146" t="str">
        <f>IFERROR(IFERROR(VLOOKUP(BJ4,الإستمارة!$C$13:$C$22,1,0),VLOOKUP(BJ4,الإستمارة!$K$13:$K$22,1,0)),"")</f>
        <v/>
      </c>
      <c r="BK5" s="147" t="str">
        <f>IF(VLOOKUP(BJ4,'إختيار المقررات'!$BM$5:$BR$63,6,0)="","",VLOOKUP(BJ4,'إختيار المقررات'!$BM$5:$BR$63,6,0))</f>
        <v/>
      </c>
      <c r="BL5" s="146" t="str">
        <f>IFERROR(IFERROR(VLOOKUP(BL4,الإستمارة!$C$13:$C$22,1,0),VLOOKUP(BL4,الإستمارة!$K$13:$K$22,1,0)),"")</f>
        <v/>
      </c>
      <c r="BM5" s="147" t="str">
        <f>IF(VLOOKUP(BL4,'إختيار المقررات'!$BM$5:$BR$63,6,0)="","",VLOOKUP(BL4,'إختيار المقررات'!$BM$5:$BR$63,6,0))</f>
        <v/>
      </c>
      <c r="BN5" s="146" t="str">
        <f>IFERROR(IFERROR(VLOOKUP(BN4,الإستمارة!$C$13:$C$22,1,0),VLOOKUP(BN4,الإستمارة!$K$13:$K$22,1,0)),"")</f>
        <v/>
      </c>
      <c r="BO5" s="147" t="str">
        <f>IF(VLOOKUP(BN4,'إختيار المقررات'!$BM$5:$BR$63,6,0)="","",VLOOKUP(BN4,'إختيار المقررات'!$BM$5:$BR$63,6,0))</f>
        <v/>
      </c>
      <c r="BP5" s="146" t="str">
        <f>IFERROR(IFERROR(VLOOKUP(BP4,الإستمارة!$C$13:$C$22,1,0),VLOOKUP(BP4,الإستمارة!$K$13:$K$22,1,0)),"")</f>
        <v/>
      </c>
      <c r="BQ5" s="147" t="str">
        <f>IF(VLOOKUP(BP4,'إختيار المقررات'!$BM$5:$BR$63,6,0)="","",VLOOKUP(BP4,'إختيار المقررات'!$BM$5:$BR$63,6,0))</f>
        <v/>
      </c>
      <c r="BR5" s="146" t="str">
        <f>IFERROR(IFERROR(VLOOKUP(BR4,الإستمارة!$C$13:$C$22,1,0),VLOOKUP(BR4,الإستمارة!$K$13:$K$22,1,0)),"")</f>
        <v/>
      </c>
      <c r="BS5" s="147" t="str">
        <f>IF(VLOOKUP(BR4,'إختيار المقررات'!$BM$5:$BR$63,6,0)="","",VLOOKUP(BR4,'إختيار المقررات'!$BM$5:$BR$63,6,0))</f>
        <v/>
      </c>
      <c r="BT5" s="146" t="str">
        <f>IFERROR(IFERROR(VLOOKUP(BT4,الإستمارة!$C$13:$C$22,1,0),VLOOKUP(BT4,الإستمارة!$K$13:$K$22,1,0)),"")</f>
        <v/>
      </c>
      <c r="BU5" s="147" t="str">
        <f>IF(VLOOKUP(BT4,'إختيار المقررات'!$BM$5:$BR$63,6,0)="","",VLOOKUP(BT4,'إختيار المقررات'!$BM$5:$BR$63,6,0))</f>
        <v/>
      </c>
      <c r="BV5" s="146" t="str">
        <f>IFERROR(IFERROR(VLOOKUP(BV4,الإستمارة!$C$13:$C$22,1,0),VLOOKUP(BV4,الإستمارة!$K$13:$K$22,1,0)),"")</f>
        <v/>
      </c>
      <c r="BW5" s="147" t="str">
        <f>IF(VLOOKUP(BV4,'إختيار المقررات'!$BM$5:$BR$63,6,0)="","",VLOOKUP(BV4,'إختيار المقررات'!$BM$5:$BR$63,6,0))</f>
        <v/>
      </c>
      <c r="BX5" s="146" t="str">
        <f>IFERROR(IFERROR(VLOOKUP(BX4,الإستمارة!$C$13:$C$22,1,0),VLOOKUP(BX4,الإستمارة!$K$13:$K$22,1,0)),"")</f>
        <v/>
      </c>
      <c r="BY5" s="147" t="str">
        <f>IF(VLOOKUP(BX4,'إختيار المقررات'!$BM$5:$BR$63,6,0)="","",VLOOKUP(BX4,'إختيار المقررات'!$BM$5:$BR$63,6,0))</f>
        <v/>
      </c>
      <c r="BZ5" s="146" t="str">
        <f>IFERROR(IFERROR(VLOOKUP(BZ4,الإستمارة!$C$13:$C$22,1,0),VLOOKUP(BZ4,الإستمارة!$K$13:$K$22,1,0)),"")</f>
        <v/>
      </c>
      <c r="CA5" s="147" t="str">
        <f>IF(VLOOKUP(BZ4,'إختيار المقررات'!$BM$5:$BR$63,6,0)="","",VLOOKUP(BZ4,'إختيار المقررات'!$BM$5:$BR$63,6,0))</f>
        <v/>
      </c>
      <c r="CB5" s="146" t="str">
        <f>IFERROR(IFERROR(VLOOKUP(CB4,الإستمارة!$C$13:$C$22,1,0),VLOOKUP(CB4,الإستمارة!$K$13:$K$22,1,0)),"")</f>
        <v/>
      </c>
      <c r="CC5" s="147" t="str">
        <f>IF(VLOOKUP(CB4,'إختيار المقررات'!$BM$5:$BR$63,6,0)="","",VLOOKUP(CB4,'إختيار المقررات'!$BM$5:$BR$63,6,0))</f>
        <v/>
      </c>
      <c r="CD5" s="146" t="str">
        <f>IFERROR(IFERROR(VLOOKUP(CD4,الإستمارة!$C$13:$C$22,1,0),VLOOKUP(CD4,الإستمارة!$K$13:$K$22,1,0)),"")</f>
        <v/>
      </c>
      <c r="CE5" s="147" t="str">
        <f>IF(VLOOKUP(CD4,'إختيار المقررات'!$BM$5:$BR$63,6,0)="","",VLOOKUP(CD4,'إختيار المقررات'!$BM$5:$BR$63,6,0))</f>
        <v/>
      </c>
      <c r="CF5" s="146" t="str">
        <f>IFERROR(IFERROR(VLOOKUP(CF4,الإستمارة!$C$13:$C$22,1,0),VLOOKUP(CF4,الإستمارة!$K$13:$K$22,1,0)),"")</f>
        <v/>
      </c>
      <c r="CG5" s="147" t="str">
        <f>IF(VLOOKUP(CF4,'إختيار المقررات'!$BM$5:$BR$63,6,0)="","",VLOOKUP(CF4,'إختيار المقررات'!$BM$5:$BR$63,6,0))</f>
        <v/>
      </c>
      <c r="CH5" s="146" t="str">
        <f>IFERROR(IFERROR(VLOOKUP(CH4,الإستمارة!$C$13:$C$22,1,0),VLOOKUP(CH4,الإستمارة!$K$13:$K$22,1,0)),"")</f>
        <v/>
      </c>
      <c r="CI5" s="147" t="str">
        <f>IF(VLOOKUP(CH4,'إختيار المقررات'!$BM$5:$BR$63,6,0)="","",VLOOKUP(CH4,'إختيار المقررات'!$BM$5:$BR$63,6,0))</f>
        <v/>
      </c>
      <c r="CJ5" s="146" t="str">
        <f>IFERROR(IFERROR(VLOOKUP(CJ4,الإستمارة!$C$13:$C$22,1,0),VLOOKUP(CJ4,الإستمارة!$K$13:$K$22,1,0)),"")</f>
        <v/>
      </c>
      <c r="CK5" s="147" t="str">
        <f>IF(VLOOKUP(CJ4,'إختيار المقررات'!$BM$5:$BR$63,6,0)="","",VLOOKUP(CJ4,'إختيار المقررات'!$BM$5:$BR$63,6,0))</f>
        <v/>
      </c>
      <c r="CL5" s="146" t="str">
        <f>IFERROR(IFERROR(VLOOKUP(CL4,الإستمارة!$C$13:$C$22,1,0),VLOOKUP(CL4,الإستمارة!$K$13:$K$22,1,0)),"")</f>
        <v/>
      </c>
      <c r="CM5" s="147" t="str">
        <f>IF(VLOOKUP(CL4,'إختيار المقررات'!$BM$5:$BR$63,6,0)="","",VLOOKUP(CL4,'إختيار المقررات'!$BM$5:$BR$63,6,0))</f>
        <v/>
      </c>
      <c r="CN5" s="146" t="str">
        <f>IFERROR(IFERROR(VLOOKUP(CN4,الإستمارة!$C$13:$C$22,1,0),VLOOKUP(CN4,الإستمارة!$K$13:$K$22,1,0)),"")</f>
        <v/>
      </c>
      <c r="CO5" s="147" t="str">
        <f>IF(VLOOKUP(CN4,'إختيار المقررات'!$BM$5:$BR$63,6,0)="","",VLOOKUP(CN4,'إختيار المقررات'!$BM$5:$BR$63,6,0))</f>
        <v/>
      </c>
      <c r="CP5" s="146" t="str">
        <f>IFERROR(IFERROR(VLOOKUP(CP4,الإستمارة!$C$13:$C$22,1,0),VLOOKUP(CP4,الإستمارة!$K$13:$K$22,1,0)),"")</f>
        <v/>
      </c>
      <c r="CQ5" s="147" t="str">
        <f>IF(VLOOKUP(CP4,'إختيار المقررات'!$BM$5:$BR$63,6,0)="","",VLOOKUP(CP4,'إختيار المقررات'!$BM$5:$BR$63,6,0))</f>
        <v/>
      </c>
      <c r="CR5" s="146" t="str">
        <f>IFERROR(IFERROR(VLOOKUP(CR4,الإستمارة!$C$13:$C$22,1,0),VLOOKUP(CR4,الإستمارة!$K$13:$K$22,1,0)),"")</f>
        <v/>
      </c>
      <c r="CS5" s="147" t="str">
        <f>IF(VLOOKUP(CR4,'إختيار المقررات'!$BM$5:$BR$63,6,0)="","",VLOOKUP(CR4,'إختيار المقررات'!$BM$5:$BR$63,6,0))</f>
        <v/>
      </c>
      <c r="CT5" s="146" t="str">
        <f>IFERROR(IFERROR(VLOOKUP(CT4,الإستمارة!$C$13:$C$22,1,0),VLOOKUP(CT4,الإستمارة!$K$13:$K$22,1,0)),"")</f>
        <v/>
      </c>
      <c r="CU5" s="147" t="str">
        <f>IF(VLOOKUP(CT4,'إختيار المقررات'!$BM$5:$BR$63,6,0)="","",VLOOKUP(CT4,'إختيار المقررات'!$BM$5:$BR$63,6,0))</f>
        <v/>
      </c>
      <c r="CV5" s="146" t="str">
        <f>IFERROR(IFERROR(VLOOKUP(CV4,الإستمارة!$C$13:$C$22,1,0),VLOOKUP(CV4,الإستمارة!$K$13:$K$22,1,0)),"")</f>
        <v/>
      </c>
      <c r="CW5" s="147" t="str">
        <f>IF(VLOOKUP(CV4,'إختيار المقررات'!$BM$5:$BR$63,6,0)="","",VLOOKUP(CV4,'إختيار المقررات'!$BM$5:$BR$63,6,0))</f>
        <v/>
      </c>
      <c r="CX5" s="146" t="str">
        <f>IFERROR(IFERROR(VLOOKUP(CX4,الإستمارة!$C$13:$C$22,1,0),VLOOKUP(CX4,الإستمارة!$K$13:$K$22,1,0)),"")</f>
        <v/>
      </c>
      <c r="CY5" s="147" t="str">
        <f>IF(VLOOKUP(CX4,'إختيار المقررات'!$BM$5:$BR$63,6,0)="","",VLOOKUP(CX4,'إختيار المقررات'!$BM$5:$BR$63,6,0))</f>
        <v/>
      </c>
      <c r="CZ5" s="146" t="str">
        <f>IFERROR(IFERROR(VLOOKUP(CZ4,الإستمارة!$C$13:$C$22,1,0),VLOOKUP(CZ4,الإستمارة!$K$13:$K$22,1,0)),"")</f>
        <v/>
      </c>
      <c r="DA5" s="147" t="str">
        <f>IF(VLOOKUP(CZ4,'إختيار المقررات'!$BM$5:$BR$63,6,0)="","",VLOOKUP(CZ4,'إختيار المقررات'!$BM$5:$BR$63,6,0))</f>
        <v/>
      </c>
      <c r="DB5" s="146" t="str">
        <f>IFERROR(IFERROR(VLOOKUP(DB4,الإستمارة!$C$13:$C$22,1,0),VLOOKUP(DB4,الإستمارة!$K$13:$K$22,1,0)),"")</f>
        <v/>
      </c>
      <c r="DC5" s="147" t="str">
        <f>IF(VLOOKUP(DB4,'إختيار المقررات'!$BM$5:$BR$63,6,0)="","",VLOOKUP(DB4,'إختيار المقررات'!$BM$5:$BR$63,6,0))</f>
        <v/>
      </c>
      <c r="DD5" s="146" t="str">
        <f>IFERROR(IFERROR(VLOOKUP(DD4,الإستمارة!$C$13:$C$22,1,0),VLOOKUP(DD4,الإستمارة!$K$13:$K$22,1,0)),"")</f>
        <v/>
      </c>
      <c r="DE5" s="147" t="str">
        <f>IF(VLOOKUP(DD4,'إختيار المقررات'!$BM$5:$BR$63,6,0)="","",VLOOKUP(DD4,'إختيار المقررات'!$BM$5:$BR$63,6,0))</f>
        <v/>
      </c>
      <c r="DF5" s="146" t="str">
        <f>IFERROR(IFERROR(VLOOKUP(DF4,الإستمارة!$C$13:$C$22,1,0),VLOOKUP(DF4,الإستمارة!$K$13:$K$22,1,0)),"")</f>
        <v/>
      </c>
      <c r="DG5" s="147" t="str">
        <f>IF(VLOOKUP(DF4,'إختيار المقررات'!$BM$5:$BR$63,6,0)="","",VLOOKUP(DF4,'إختيار المقررات'!$BM$5:$BR$63,6,0))</f>
        <v/>
      </c>
      <c r="DH5" s="146" t="str">
        <f>IFERROR(IFERROR(VLOOKUP(DH4,الإستمارة!$C$13:$C$22,1,0),VLOOKUP(DH4,الإستمارة!$K$13:$K$22,1,0)),"")</f>
        <v/>
      </c>
      <c r="DI5" s="147" t="str">
        <f>IF(VLOOKUP(DH4,'إختيار المقررات'!$BM$5:$BR$63,6,0)="","",VLOOKUP(DH4,'إختيار المقررات'!$BM$5:$BR$63,6,0))</f>
        <v/>
      </c>
      <c r="DJ5" s="146" t="str">
        <f>IFERROR(IFERROR(VLOOKUP(DJ4,الإستمارة!$C$13:$C$22,1,0),VLOOKUP(DJ4,الإستمارة!$K$13:$K$22,1,0)),"")</f>
        <v/>
      </c>
      <c r="DK5" s="147" t="str">
        <f>IF(VLOOKUP(DJ4,'إختيار المقررات'!$BM$5:$BR$63,6,0)="","",VLOOKUP(DJ4,'إختيار المقررات'!$BM$5:$BR$63,6,0))</f>
        <v/>
      </c>
      <c r="DL5" s="146" t="str">
        <f>IFERROR(IFERROR(VLOOKUP(DL4,الإستمارة!$C$13:$C$22,1,0),VLOOKUP(DL4,الإستمارة!$K$13:$K$22,1,0)),"")</f>
        <v/>
      </c>
      <c r="DM5" s="147" t="str">
        <f>IF(VLOOKUP(DL4,'إختيار المقررات'!$BM$5:$BR$63,6,0)="","",VLOOKUP(DL4,'إختيار المقررات'!$BM$5:$BR$63,6,0))</f>
        <v/>
      </c>
      <c r="DN5" s="146" t="str">
        <f>IFERROR(IFERROR(VLOOKUP(DN4,الإستمارة!$C$13:$C$22,1,0),VLOOKUP(DN4,الإستمارة!$K$13:$K$22,1,0)),"")</f>
        <v/>
      </c>
      <c r="DO5" s="147" t="str">
        <f>IF(VLOOKUP(DN4,'إختيار المقررات'!$BM$5:$BR$63,6,0)="","",VLOOKUP(DN4,'إختيار المقررات'!$BM$5:$BR$63,6,0))</f>
        <v/>
      </c>
      <c r="DP5" s="116" t="e">
        <f>'إختيار المقررات'!P5</f>
        <v>#N/A</v>
      </c>
      <c r="DQ5" s="117" t="e">
        <f>'إختيار المقررات'!V5</f>
        <v>#N/A</v>
      </c>
      <c r="DR5" s="118" t="e">
        <f>'إختيار المقررات'!AB5</f>
        <v>#N/A</v>
      </c>
      <c r="DS5" s="119">
        <f>'إختيار المقررات'!D5</f>
        <v>0</v>
      </c>
      <c r="DT5" s="120">
        <f>'إختيار المقررات'!AH10</f>
        <v>0</v>
      </c>
      <c r="DU5" s="121">
        <f>'إختيار المقررات'!AH9</f>
        <v>10000</v>
      </c>
      <c r="DV5" s="121" t="e">
        <f>'إختيار المقررات'!AH7</f>
        <v>#N/A</v>
      </c>
      <c r="DW5" s="121" t="e">
        <f>'إختيار المقررات'!AH8</f>
        <v>#N/A</v>
      </c>
      <c r="DX5" s="122" t="e">
        <f>'إختيار المقررات'!AH12</f>
        <v>#N/A</v>
      </c>
      <c r="DY5" s="121" t="str">
        <f>'إختيار المقررات'!AH13</f>
        <v>لا</v>
      </c>
      <c r="DZ5" s="121" t="e">
        <f>'إختيار المقررات'!AH14</f>
        <v>#N/A</v>
      </c>
      <c r="EA5" s="121" t="e">
        <f>'إختيار المقررات'!AH15</f>
        <v>#N/A</v>
      </c>
      <c r="EB5" s="116">
        <f>'إختيار المقررات'!AH16</f>
        <v>0</v>
      </c>
      <c r="EC5" s="123">
        <f>'إختيار المقررات'!AH17</f>
        <v>0</v>
      </c>
      <c r="ED5" s="121">
        <f>'إختيار المقررات'!AH18</f>
        <v>0</v>
      </c>
      <c r="EE5" s="124">
        <f>SUM(EB5:ED5)</f>
        <v>0</v>
      </c>
      <c r="EF5" s="116" t="e">
        <f>'إختيار المقررات'!AB2</f>
        <v>#N/A</v>
      </c>
      <c r="EG5" s="117" t="e">
        <f>'إختيار المقررات'!V2</f>
        <v>#N/A</v>
      </c>
      <c r="EH5" s="117" t="e">
        <f>'إختيار المقررات'!P2</f>
        <v>#N/A</v>
      </c>
      <c r="EI5" s="124" t="e">
        <f>'إختيار المقررات'!J2</f>
        <v>#N/A</v>
      </c>
      <c r="EJ5" s="124" t="str">
        <f>'إختيار المقررات'!V15</f>
        <v>الإنكليزية</v>
      </c>
      <c r="EK5" s="124" t="str">
        <f>'إختيار المقررات'!V19</f>
        <v/>
      </c>
      <c r="EL5" s="124" t="str">
        <f>'إختيار المقررات'!V20</f>
        <v/>
      </c>
      <c r="EM5" s="124" t="str">
        <f>'إختيار المقررات'!V21</f>
        <v/>
      </c>
      <c r="EN5" s="124" t="str">
        <f>'إختيار المقررات'!V22</f>
        <v/>
      </c>
      <c r="EO5" s="124" t="str">
        <f>'إختيار المقررات'!V23</f>
        <v/>
      </c>
      <c r="EP5" s="124" t="str">
        <f>'إختيار المقررات'!V24</f>
        <v/>
      </c>
      <c r="EQ5" s="115" t="str">
        <f>'إختيار المقررات'!V24</f>
        <v/>
      </c>
      <c r="ER5" s="115" t="str">
        <f>'إختيار المقررات'!V25</f>
        <v/>
      </c>
      <c r="ES5" s="115" t="str">
        <f>'إختيار المقررات'!V26</f>
        <v/>
      </c>
      <c r="ET5" s="115" t="str">
        <f>'إختيار المقررات'!V27</f>
        <v/>
      </c>
      <c r="EU5" s="115" t="str">
        <f>'إختيار المقررات'!V28</f>
        <v/>
      </c>
      <c r="EV5" s="115" t="str">
        <f>'إختيار المقررات'!V23</f>
        <v/>
      </c>
    </row>
  </sheetData>
  <sheetProtection algorithmName="SHA-512" hashValue="kG7+RsvtSaGFfREhhAcKSJXHOd/7mplOmt7FvF4QWhNRp2T1V2GoI4bZCbjgN32wJ2ko4DSrYIBOEp3lJJ6Low==" saltValue="jsJh5jIYLVrGxxwjnPq87A==" spinCount="100000" sheet="1" objects="1" scenarios="1"/>
  <mergeCells count="152">
    <mergeCell ref="CZ3:DA3"/>
    <mergeCell ref="DB3:DC3"/>
    <mergeCell ref="DD3:DE3"/>
    <mergeCell ref="DF3:DG3"/>
    <mergeCell ref="DH3:DI3"/>
    <mergeCell ref="DJ3:DK3"/>
    <mergeCell ref="DL3:DM3"/>
    <mergeCell ref="DN3:DO3"/>
    <mergeCell ref="CZ4:DA4"/>
    <mergeCell ref="DB4:DC4"/>
    <mergeCell ref="DD4:DE4"/>
    <mergeCell ref="DF4:DG4"/>
    <mergeCell ref="DH4:DI4"/>
    <mergeCell ref="DJ4:DK4"/>
    <mergeCell ref="DL4:DM4"/>
    <mergeCell ref="DN4:DO4"/>
    <mergeCell ref="T1:AS1"/>
    <mergeCell ref="AT1:BS1"/>
    <mergeCell ref="BT1:CQ1"/>
    <mergeCell ref="CR1:DO1"/>
    <mergeCell ref="T2:AG2"/>
    <mergeCell ref="AH2:AS2"/>
    <mergeCell ref="AT2:BG2"/>
    <mergeCell ref="BH2:BS2"/>
    <mergeCell ref="BT2:CE2"/>
    <mergeCell ref="CF2:CQ2"/>
    <mergeCell ref="CR2:DC2"/>
    <mergeCell ref="DD2:DO2"/>
    <mergeCell ref="B1:C1"/>
    <mergeCell ref="D1:J2"/>
    <mergeCell ref="DP1:DR2"/>
    <mergeCell ref="DS1:DS2"/>
    <mergeCell ref="DT1:EA2"/>
    <mergeCell ref="EB1:EE2"/>
    <mergeCell ref="EF1:EI2"/>
    <mergeCell ref="M1:M4"/>
    <mergeCell ref="P3:P4"/>
    <mergeCell ref="S1:S4"/>
    <mergeCell ref="P1:R2"/>
    <mergeCell ref="Q3:Q4"/>
    <mergeCell ref="L1:L4"/>
    <mergeCell ref="N1:N4"/>
    <mergeCell ref="O1:O4"/>
    <mergeCell ref="AN4:AO4"/>
    <mergeCell ref="R3:R4"/>
    <mergeCell ref="BN3:BO3"/>
    <mergeCell ref="BP3:BQ3"/>
    <mergeCell ref="T4:U4"/>
    <mergeCell ref="V4:W4"/>
    <mergeCell ref="X4:Y4"/>
    <mergeCell ref="T3:U3"/>
    <mergeCell ref="V3:W3"/>
    <mergeCell ref="EK1:EP4"/>
    <mergeCell ref="DZ3:DZ4"/>
    <mergeCell ref="AV3:AW3"/>
    <mergeCell ref="AX3:AY3"/>
    <mergeCell ref="BD3:BE3"/>
    <mergeCell ref="BH3:BI3"/>
    <mergeCell ref="Z3:AA3"/>
    <mergeCell ref="AB3:AC3"/>
    <mergeCell ref="AD3:AE3"/>
    <mergeCell ref="AF3:AG3"/>
    <mergeCell ref="AH3:AI3"/>
    <mergeCell ref="CD3:CE3"/>
    <mergeCell ref="BN4:BO4"/>
    <mergeCell ref="BZ4:CA4"/>
    <mergeCell ref="BP4:BQ4"/>
    <mergeCell ref="BR4:BS4"/>
    <mergeCell ref="CJ4:CK4"/>
    <mergeCell ref="CL4:CM4"/>
    <mergeCell ref="CN4:CO4"/>
    <mergeCell ref="CP4:CQ4"/>
    <mergeCell ref="CR4:CS4"/>
    <mergeCell ref="CT4:CU4"/>
    <mergeCell ref="CV4:CW4"/>
    <mergeCell ref="AN3:AO3"/>
    <mergeCell ref="BV4:BW4"/>
    <mergeCell ref="BX4:BY4"/>
    <mergeCell ref="BF3:BG3"/>
    <mergeCell ref="AZ3:BA3"/>
    <mergeCell ref="AJ3:AK3"/>
    <mergeCell ref="AR3:AS3"/>
    <mergeCell ref="Z4:AA4"/>
    <mergeCell ref="AB4:AC4"/>
    <mergeCell ref="AD4:AE4"/>
    <mergeCell ref="AF4:AG4"/>
    <mergeCell ref="AH4:AI4"/>
    <mergeCell ref="AP4:AQ4"/>
    <mergeCell ref="AR4:AS4"/>
    <mergeCell ref="BB4:BC4"/>
    <mergeCell ref="BD4:BE4"/>
    <mergeCell ref="AJ4:AK4"/>
    <mergeCell ref="AL4:AM4"/>
    <mergeCell ref="AL3:AM3"/>
    <mergeCell ref="AT4:AU4"/>
    <mergeCell ref="BZ3:CA3"/>
    <mergeCell ref="CF3:CG3"/>
    <mergeCell ref="CT3:CU3"/>
    <mergeCell ref="CV3:CW3"/>
    <mergeCell ref="X3:Y3"/>
    <mergeCell ref="BR3:BS3"/>
    <mergeCell ref="BL3:BM3"/>
    <mergeCell ref="CJ3:CK3"/>
    <mergeCell ref="BV3:BW3"/>
    <mergeCell ref="EI3:EI4"/>
    <mergeCell ref="EJ3:EJ4"/>
    <mergeCell ref="DS3:DS4"/>
    <mergeCell ref="DW3:DW4"/>
    <mergeCell ref="DX3:DX4"/>
    <mergeCell ref="DY3:DY4"/>
    <mergeCell ref="EF3:EF4"/>
    <mergeCell ref="BF4:BG4"/>
    <mergeCell ref="BH4:BI4"/>
    <mergeCell ref="BJ4:BK4"/>
    <mergeCell ref="BL4:BM4"/>
    <mergeCell ref="BT3:BU3"/>
    <mergeCell ref="DT3:DT4"/>
    <mergeCell ref="ED3:ED4"/>
    <mergeCell ref="BJ3:BK3"/>
    <mergeCell ref="DR3:DR4"/>
    <mergeCell ref="DU3:DU4"/>
    <mergeCell ref="CX4:CY4"/>
    <mergeCell ref="EB3:EB4"/>
    <mergeCell ref="CB4:CC4"/>
    <mergeCell ref="CD4:CE4"/>
    <mergeCell ref="CF4:CG4"/>
    <mergeCell ref="CH4:CI4"/>
    <mergeCell ref="EA3:EA4"/>
    <mergeCell ref="G3:G4"/>
    <mergeCell ref="EH3:EH4"/>
    <mergeCell ref="BB3:BC3"/>
    <mergeCell ref="K1:K4"/>
    <mergeCell ref="EG3:EG4"/>
    <mergeCell ref="EE3:EE4"/>
    <mergeCell ref="CP3:CQ3"/>
    <mergeCell ref="CR3:CS3"/>
    <mergeCell ref="DQ3:DQ4"/>
    <mergeCell ref="DP3:DP4"/>
    <mergeCell ref="AP3:AQ3"/>
    <mergeCell ref="AT3:AU3"/>
    <mergeCell ref="EC3:EC4"/>
    <mergeCell ref="AV4:AW4"/>
    <mergeCell ref="AX4:AY4"/>
    <mergeCell ref="AZ4:BA4"/>
    <mergeCell ref="DV3:DV4"/>
    <mergeCell ref="CN3:CO3"/>
    <mergeCell ref="CX3:CY3"/>
    <mergeCell ref="BT4:BU4"/>
    <mergeCell ref="CB3:CC3"/>
    <mergeCell ref="CH3:CI3"/>
    <mergeCell ref="CL3:CM3"/>
    <mergeCell ref="BX3:BY3"/>
  </mergeCells>
  <conditionalFormatting sqref="A1:A2">
    <cfRule type="duplicateValues" dxfId="2" priority="3"/>
  </conditionalFormatting>
  <conditionalFormatting sqref="A5">
    <cfRule type="duplicateValues" dxfId="1" priority="1"/>
    <cfRule type="duplicateValues" dxfId="0" priority="2"/>
  </conditionalFormatting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2288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F1" sqref="BF1:BF1048576"/>
    </sheetView>
  </sheetViews>
  <sheetFormatPr defaultColWidth="8.796875" defaultRowHeight="13.8" x14ac:dyDescent="0.25"/>
  <cols>
    <col min="1" max="2" width="9.09765625" style="125" bestFit="1" customWidth="1"/>
    <col min="3" max="14" width="6" style="125" customWidth="1"/>
    <col min="15" max="15" width="14.09765625" style="125" customWidth="1"/>
    <col min="16" max="27" width="6" style="125" customWidth="1"/>
    <col min="28" max="28" width="5.5" style="125" bestFit="1" customWidth="1"/>
    <col min="29" max="51" width="6" style="125" customWidth="1"/>
    <col min="52" max="16384" width="8.796875" style="125"/>
  </cols>
  <sheetData>
    <row r="1" spans="1:56" x14ac:dyDescent="0.25">
      <c r="A1" s="125">
        <v>1</v>
      </c>
      <c r="B1" s="125">
        <v>2</v>
      </c>
      <c r="C1" s="125">
        <v>3</v>
      </c>
      <c r="D1" s="125">
        <v>4</v>
      </c>
      <c r="E1" s="125">
        <v>5</v>
      </c>
      <c r="F1" s="125">
        <v>6</v>
      </c>
      <c r="G1" s="125">
        <v>7</v>
      </c>
      <c r="H1" s="125">
        <v>8</v>
      </c>
      <c r="I1" s="125">
        <v>9</v>
      </c>
      <c r="J1" s="125">
        <v>10</v>
      </c>
      <c r="K1" s="125">
        <v>11</v>
      </c>
      <c r="L1" s="125">
        <v>12</v>
      </c>
      <c r="M1" s="125">
        <v>13</v>
      </c>
      <c r="N1" s="125">
        <v>14</v>
      </c>
      <c r="O1" s="125">
        <v>15</v>
      </c>
      <c r="P1" s="125">
        <v>16</v>
      </c>
      <c r="Q1" s="125">
        <v>17</v>
      </c>
      <c r="R1" s="125">
        <v>18</v>
      </c>
      <c r="S1" s="125">
        <v>19</v>
      </c>
      <c r="T1" s="125">
        <v>20</v>
      </c>
      <c r="U1" s="125">
        <v>21</v>
      </c>
      <c r="V1" s="125">
        <v>22</v>
      </c>
      <c r="W1" s="125">
        <v>23</v>
      </c>
      <c r="X1" s="125">
        <v>24</v>
      </c>
      <c r="Y1" s="125">
        <v>25</v>
      </c>
      <c r="Z1" s="125">
        <v>26</v>
      </c>
      <c r="AA1" s="125">
        <v>27</v>
      </c>
      <c r="AB1" s="125">
        <v>28</v>
      </c>
      <c r="AC1" s="125">
        <v>29</v>
      </c>
      <c r="AD1" s="125">
        <v>30</v>
      </c>
      <c r="AE1" s="125">
        <v>31</v>
      </c>
      <c r="AF1" s="125">
        <v>32</v>
      </c>
      <c r="AG1" s="125">
        <v>33</v>
      </c>
      <c r="AH1" s="125">
        <v>34</v>
      </c>
      <c r="AI1" s="125">
        <v>35</v>
      </c>
      <c r="AJ1" s="125">
        <v>36</v>
      </c>
      <c r="AK1" s="125">
        <v>37</v>
      </c>
      <c r="AL1" s="125">
        <v>38</v>
      </c>
      <c r="AM1" s="125">
        <v>39</v>
      </c>
      <c r="AN1" s="125">
        <v>40</v>
      </c>
      <c r="AO1" s="125">
        <v>41</v>
      </c>
      <c r="AP1" s="125">
        <v>42</v>
      </c>
      <c r="AQ1" s="125">
        <v>43</v>
      </c>
      <c r="AR1" s="125">
        <v>44</v>
      </c>
      <c r="AS1" s="125">
        <v>45</v>
      </c>
      <c r="AT1" s="125">
        <v>46</v>
      </c>
      <c r="AU1" s="125">
        <v>47</v>
      </c>
      <c r="AV1" s="125">
        <v>48</v>
      </c>
      <c r="AW1" s="125">
        <v>49</v>
      </c>
      <c r="AX1" s="125">
        <v>50</v>
      </c>
      <c r="AY1" s="125">
        <v>51</v>
      </c>
      <c r="AZ1" s="125">
        <v>52</v>
      </c>
      <c r="BB1" s="125">
        <v>47</v>
      </c>
      <c r="BC1" s="125">
        <v>48</v>
      </c>
      <c r="BD1" s="125">
        <v>49</v>
      </c>
    </row>
    <row r="2" spans="1:56" ht="15" customHeight="1" x14ac:dyDescent="0.25">
      <c r="A2" s="125" t="s">
        <v>78</v>
      </c>
      <c r="C2" s="125">
        <v>41</v>
      </c>
      <c r="D2" s="125">
        <v>42</v>
      </c>
      <c r="E2" s="125">
        <v>43</v>
      </c>
      <c r="F2" s="125">
        <v>44</v>
      </c>
      <c r="G2" s="125">
        <v>45</v>
      </c>
      <c r="H2" s="125">
        <v>46</v>
      </c>
      <c r="I2" s="125">
        <v>101</v>
      </c>
      <c r="J2" s="125">
        <v>47</v>
      </c>
      <c r="K2" s="125">
        <v>48</v>
      </c>
      <c r="L2" s="125">
        <v>49</v>
      </c>
      <c r="M2" s="125">
        <v>50</v>
      </c>
      <c r="N2" s="125">
        <v>51</v>
      </c>
      <c r="O2" s="125" t="str">
        <f>IF('إختيار المقررات'!U10&lt;&gt;0,'إختيار المقررات'!U10,"a2")</f>
        <v>a2</v>
      </c>
      <c r="P2" s="125">
        <v>52</v>
      </c>
      <c r="Q2" s="125">
        <v>53</v>
      </c>
      <c r="R2" s="125">
        <v>54</v>
      </c>
      <c r="S2" s="125">
        <v>55</v>
      </c>
      <c r="T2" s="125">
        <v>56</v>
      </c>
      <c r="U2" s="125">
        <v>57</v>
      </c>
      <c r="V2" s="125">
        <v>201</v>
      </c>
      <c r="W2" s="125">
        <v>58</v>
      </c>
      <c r="X2" s="125">
        <v>59</v>
      </c>
      <c r="Y2" s="125">
        <v>60</v>
      </c>
      <c r="Z2" s="125">
        <v>61</v>
      </c>
      <c r="AA2" s="125">
        <v>62</v>
      </c>
      <c r="AB2" s="125" t="str">
        <f>IF('إختيار المقررات'!U11&lt;&gt;0,'إختيار المقررات'!U11,"a4")</f>
        <v>a4</v>
      </c>
      <c r="AC2" s="125">
        <v>63</v>
      </c>
      <c r="AD2" s="125">
        <v>64</v>
      </c>
      <c r="AE2" s="125">
        <v>65</v>
      </c>
      <c r="AF2" s="125">
        <v>66</v>
      </c>
      <c r="AG2" s="125">
        <v>67</v>
      </c>
      <c r="AH2" s="125">
        <v>68</v>
      </c>
      <c r="AI2" s="125">
        <v>69</v>
      </c>
      <c r="AJ2" s="125">
        <v>70</v>
      </c>
      <c r="AK2" s="125">
        <v>71</v>
      </c>
      <c r="AL2" s="125">
        <v>72</v>
      </c>
      <c r="AM2" s="125">
        <v>73</v>
      </c>
      <c r="AN2" s="125" t="str">
        <f>IF('إختيار المقررات'!U12&lt;&gt;0,'إختيار المقررات'!U12,"a6")</f>
        <v>a6</v>
      </c>
      <c r="AO2" s="125">
        <v>74</v>
      </c>
      <c r="AP2" s="125">
        <v>75</v>
      </c>
      <c r="AQ2" s="125">
        <v>76</v>
      </c>
      <c r="AR2" s="125">
        <v>77</v>
      </c>
      <c r="AS2" s="125">
        <v>78</v>
      </c>
      <c r="AT2" s="125">
        <v>79</v>
      </c>
      <c r="AU2" s="125">
        <v>80</v>
      </c>
      <c r="AV2" s="125">
        <v>81</v>
      </c>
      <c r="AW2" s="125">
        <v>82</v>
      </c>
      <c r="AX2" s="125">
        <v>83</v>
      </c>
      <c r="AY2" s="125">
        <v>84</v>
      </c>
      <c r="AZ2" s="125" t="str">
        <f>IF('إختيار المقررات'!U13&lt;&gt;0,'إختيار المقررات'!U13,"a8")</f>
        <v>a8</v>
      </c>
    </row>
    <row r="3" spans="1:56" customFormat="1" x14ac:dyDescent="0.25">
      <c r="A3">
        <v>300301</v>
      </c>
      <c r="B3" t="s">
        <v>201</v>
      </c>
      <c r="AI3" t="s">
        <v>202</v>
      </c>
      <c r="AO3" t="s">
        <v>202</v>
      </c>
      <c r="AP3" t="s">
        <v>202</v>
      </c>
      <c r="AQ3" t="s">
        <v>202</v>
      </c>
      <c r="AU3" t="s">
        <v>202</v>
      </c>
      <c r="AV3" t="s">
        <v>202</v>
      </c>
      <c r="AW3" t="s">
        <v>202</v>
      </c>
      <c r="AY3" t="s">
        <v>202</v>
      </c>
      <c r="AZ3" t="s">
        <v>202</v>
      </c>
    </row>
    <row r="4" spans="1:56" customFormat="1" x14ac:dyDescent="0.25">
      <c r="A4">
        <v>301807</v>
      </c>
      <c r="B4" t="s">
        <v>201</v>
      </c>
      <c r="AP4" t="s">
        <v>202</v>
      </c>
      <c r="AQ4" t="s">
        <v>202</v>
      </c>
      <c r="AR4" t="s">
        <v>202</v>
      </c>
    </row>
    <row r="5" spans="1:56" customFormat="1" x14ac:dyDescent="0.25">
      <c r="A5">
        <v>308697</v>
      </c>
      <c r="B5" t="s">
        <v>201</v>
      </c>
      <c r="AP5" t="s">
        <v>202</v>
      </c>
      <c r="AX5" t="s">
        <v>202</v>
      </c>
    </row>
    <row r="6" spans="1:56" customFormat="1" x14ac:dyDescent="0.25">
      <c r="A6">
        <v>310492</v>
      </c>
      <c r="B6" t="s">
        <v>201</v>
      </c>
      <c r="AE6" t="s">
        <v>202</v>
      </c>
      <c r="AI6" t="s">
        <v>202</v>
      </c>
      <c r="AQ6" t="s">
        <v>202</v>
      </c>
      <c r="AU6" t="s">
        <v>202</v>
      </c>
    </row>
    <row r="7" spans="1:56" customFormat="1" x14ac:dyDescent="0.25">
      <c r="A7">
        <v>311038</v>
      </c>
      <c r="B7" t="s">
        <v>201</v>
      </c>
      <c r="AG7" t="s">
        <v>202</v>
      </c>
      <c r="AI7" t="s">
        <v>202</v>
      </c>
      <c r="AK7" t="s">
        <v>202</v>
      </c>
      <c r="AO7" t="s">
        <v>202</v>
      </c>
      <c r="AP7" t="s">
        <v>202</v>
      </c>
      <c r="AQ7" t="s">
        <v>202</v>
      </c>
      <c r="AR7" t="s">
        <v>202</v>
      </c>
      <c r="AS7" t="s">
        <v>202</v>
      </c>
      <c r="AT7" t="s">
        <v>202</v>
      </c>
      <c r="AU7" t="s">
        <v>202</v>
      </c>
      <c r="AV7" t="s">
        <v>202</v>
      </c>
      <c r="AW7" t="s">
        <v>202</v>
      </c>
      <c r="AX7" t="s">
        <v>202</v>
      </c>
      <c r="AZ7" t="s">
        <v>202</v>
      </c>
    </row>
    <row r="8" spans="1:56" customFormat="1" x14ac:dyDescent="0.25">
      <c r="A8">
        <v>311374</v>
      </c>
      <c r="B8" t="s">
        <v>201</v>
      </c>
      <c r="D8" t="s">
        <v>202</v>
      </c>
      <c r="E8" t="s">
        <v>202</v>
      </c>
      <c r="G8" t="s">
        <v>202</v>
      </c>
      <c r="AM8" t="s">
        <v>202</v>
      </c>
      <c r="AQ8" t="s">
        <v>202</v>
      </c>
    </row>
    <row r="9" spans="1:56" customFormat="1" x14ac:dyDescent="0.25">
      <c r="A9">
        <v>316003</v>
      </c>
      <c r="B9" t="s">
        <v>201</v>
      </c>
      <c r="AQ9" t="s">
        <v>202</v>
      </c>
    </row>
    <row r="10" spans="1:56" customFormat="1" x14ac:dyDescent="0.25">
      <c r="A10">
        <v>317326</v>
      </c>
      <c r="B10" t="s">
        <v>201</v>
      </c>
      <c r="M10" t="s">
        <v>136</v>
      </c>
      <c r="Z10" t="s">
        <v>136</v>
      </c>
      <c r="AM10" t="s">
        <v>135</v>
      </c>
      <c r="AO10" t="s">
        <v>136</v>
      </c>
      <c r="AP10" t="s">
        <v>136</v>
      </c>
      <c r="AQ10" t="s">
        <v>133</v>
      </c>
      <c r="AR10" t="s">
        <v>136</v>
      </c>
      <c r="AS10" t="s">
        <v>136</v>
      </c>
      <c r="AT10" t="s">
        <v>133</v>
      </c>
      <c r="AU10" t="s">
        <v>133</v>
      </c>
      <c r="AV10" t="s">
        <v>133</v>
      </c>
      <c r="AW10" t="s">
        <v>133</v>
      </c>
      <c r="AX10" t="s">
        <v>133</v>
      </c>
      <c r="AY10" t="s">
        <v>133</v>
      </c>
      <c r="AZ10" t="s">
        <v>133</v>
      </c>
    </row>
    <row r="11" spans="1:56" customFormat="1" x14ac:dyDescent="0.25">
      <c r="A11">
        <v>318918</v>
      </c>
      <c r="B11" t="s">
        <v>201</v>
      </c>
      <c r="AG11" t="s">
        <v>136</v>
      </c>
      <c r="AP11" t="s">
        <v>135</v>
      </c>
      <c r="AR11" t="s">
        <v>136</v>
      </c>
      <c r="AW11" t="s">
        <v>135</v>
      </c>
    </row>
    <row r="12" spans="1:56" customFormat="1" x14ac:dyDescent="0.25">
      <c r="A12">
        <v>319104</v>
      </c>
      <c r="B12" t="s">
        <v>201</v>
      </c>
      <c r="AF12" t="s">
        <v>136</v>
      </c>
      <c r="AG12" t="s">
        <v>136</v>
      </c>
      <c r="AH12" t="s">
        <v>136</v>
      </c>
      <c r="AI12" t="s">
        <v>136</v>
      </c>
      <c r="AO12" t="s">
        <v>136</v>
      </c>
      <c r="AP12" t="s">
        <v>136</v>
      </c>
      <c r="AQ12" t="s">
        <v>136</v>
      </c>
      <c r="AR12" t="s">
        <v>136</v>
      </c>
      <c r="AT12" t="s">
        <v>136</v>
      </c>
      <c r="AU12" t="s">
        <v>136</v>
      </c>
      <c r="AV12" t="s">
        <v>133</v>
      </c>
      <c r="AW12" t="s">
        <v>133</v>
      </c>
      <c r="AX12" t="s">
        <v>135</v>
      </c>
      <c r="AY12" t="s">
        <v>135</v>
      </c>
      <c r="AZ12" t="s">
        <v>133</v>
      </c>
    </row>
    <row r="13" spans="1:56" customFormat="1" x14ac:dyDescent="0.25">
      <c r="A13">
        <v>321069</v>
      </c>
      <c r="B13" t="s">
        <v>201</v>
      </c>
      <c r="AR13" t="s">
        <v>202</v>
      </c>
      <c r="AV13" t="s">
        <v>202</v>
      </c>
      <c r="AW13" t="s">
        <v>202</v>
      </c>
      <c r="AZ13" t="s">
        <v>202</v>
      </c>
    </row>
    <row r="14" spans="1:56" customFormat="1" x14ac:dyDescent="0.25">
      <c r="A14">
        <v>323292</v>
      </c>
      <c r="B14" t="s">
        <v>201</v>
      </c>
      <c r="AE14" t="s">
        <v>202</v>
      </c>
      <c r="AG14" t="s">
        <v>202</v>
      </c>
      <c r="AJ14" t="s">
        <v>202</v>
      </c>
      <c r="AK14" t="s">
        <v>202</v>
      </c>
      <c r="AM14" t="s">
        <v>202</v>
      </c>
      <c r="AO14" t="s">
        <v>202</v>
      </c>
      <c r="AP14" t="s">
        <v>202</v>
      </c>
      <c r="AQ14" t="s">
        <v>202</v>
      </c>
      <c r="AR14" t="s">
        <v>202</v>
      </c>
      <c r="AU14" t="s">
        <v>202</v>
      </c>
      <c r="AV14" t="s">
        <v>202</v>
      </c>
      <c r="AW14" t="s">
        <v>202</v>
      </c>
      <c r="AX14" t="s">
        <v>202</v>
      </c>
      <c r="AY14" t="s">
        <v>202</v>
      </c>
      <c r="AZ14" t="s">
        <v>202</v>
      </c>
    </row>
    <row r="15" spans="1:56" customFormat="1" x14ac:dyDescent="0.25">
      <c r="A15">
        <v>323402</v>
      </c>
      <c r="B15" t="s">
        <v>201</v>
      </c>
      <c r="W15" t="s">
        <v>136</v>
      </c>
      <c r="AG15" t="s">
        <v>136</v>
      </c>
      <c r="AK15" t="s">
        <v>136</v>
      </c>
      <c r="AP15" t="s">
        <v>135</v>
      </c>
      <c r="AQ15" t="s">
        <v>135</v>
      </c>
      <c r="AU15" t="s">
        <v>136</v>
      </c>
      <c r="AY15" t="s">
        <v>136</v>
      </c>
    </row>
    <row r="16" spans="1:56" customFormat="1" x14ac:dyDescent="0.25">
      <c r="A16">
        <v>324966</v>
      </c>
      <c r="B16" t="s">
        <v>201</v>
      </c>
      <c r="O16" t="s">
        <v>136</v>
      </c>
      <c r="AC16" t="s">
        <v>136</v>
      </c>
      <c r="AK16" t="s">
        <v>135</v>
      </c>
      <c r="AL16" t="s">
        <v>136</v>
      </c>
      <c r="AO16" t="s">
        <v>135</v>
      </c>
      <c r="AP16" t="s">
        <v>133</v>
      </c>
      <c r="AQ16" t="s">
        <v>133</v>
      </c>
      <c r="AU16" t="s">
        <v>133</v>
      </c>
      <c r="AV16" t="s">
        <v>133</v>
      </c>
      <c r="AW16" t="s">
        <v>133</v>
      </c>
      <c r="AX16" t="s">
        <v>133</v>
      </c>
      <c r="AY16" t="s">
        <v>133</v>
      </c>
      <c r="AZ16" t="s">
        <v>133</v>
      </c>
    </row>
    <row r="17" spans="1:52" customFormat="1" x14ac:dyDescent="0.25">
      <c r="A17">
        <v>325982</v>
      </c>
      <c r="B17" t="s">
        <v>201</v>
      </c>
      <c r="N17" t="s">
        <v>135</v>
      </c>
      <c r="AK17" t="s">
        <v>136</v>
      </c>
      <c r="AM17" t="s">
        <v>135</v>
      </c>
      <c r="AP17" t="s">
        <v>135</v>
      </c>
      <c r="AQ17" t="s">
        <v>136</v>
      </c>
      <c r="AS17" t="s">
        <v>136</v>
      </c>
      <c r="AU17" t="s">
        <v>136</v>
      </c>
      <c r="AV17" t="s">
        <v>135</v>
      </c>
      <c r="AY17" t="s">
        <v>133</v>
      </c>
    </row>
    <row r="18" spans="1:52" customFormat="1" x14ac:dyDescent="0.25">
      <c r="A18">
        <v>326638</v>
      </c>
      <c r="B18" t="s">
        <v>201</v>
      </c>
      <c r="AO18" t="s">
        <v>135</v>
      </c>
      <c r="AP18" t="s">
        <v>133</v>
      </c>
      <c r="AQ18" t="s">
        <v>133</v>
      </c>
      <c r="AT18" t="s">
        <v>135</v>
      </c>
      <c r="AU18" t="s">
        <v>133</v>
      </c>
      <c r="AV18" t="s">
        <v>135</v>
      </c>
      <c r="AW18" t="s">
        <v>133</v>
      </c>
      <c r="AX18" t="s">
        <v>133</v>
      </c>
      <c r="AY18" t="s">
        <v>135</v>
      </c>
      <c r="AZ18" t="s">
        <v>133</v>
      </c>
    </row>
    <row r="19" spans="1:52" customFormat="1" x14ac:dyDescent="0.25">
      <c r="A19">
        <v>326841</v>
      </c>
      <c r="B19" t="s">
        <v>201</v>
      </c>
      <c r="AG19" t="s">
        <v>136</v>
      </c>
      <c r="AY19" t="s">
        <v>136</v>
      </c>
    </row>
    <row r="20" spans="1:52" customFormat="1" x14ac:dyDescent="0.25">
      <c r="A20">
        <v>327394</v>
      </c>
      <c r="B20" t="s">
        <v>201</v>
      </c>
      <c r="AC20" t="s">
        <v>136</v>
      </c>
      <c r="AO20" t="s">
        <v>133</v>
      </c>
      <c r="AP20" t="s">
        <v>136</v>
      </c>
      <c r="AQ20" t="s">
        <v>135</v>
      </c>
      <c r="AS20" t="s">
        <v>135</v>
      </c>
      <c r="AU20" t="s">
        <v>135</v>
      </c>
      <c r="AV20" t="s">
        <v>135</v>
      </c>
      <c r="AX20" t="s">
        <v>135</v>
      </c>
      <c r="AY20" t="s">
        <v>133</v>
      </c>
      <c r="AZ20" t="s">
        <v>136</v>
      </c>
    </row>
    <row r="21" spans="1:52" customFormat="1" x14ac:dyDescent="0.25">
      <c r="A21">
        <v>327656</v>
      </c>
      <c r="B21" t="s">
        <v>201</v>
      </c>
      <c r="R21" t="s">
        <v>136</v>
      </c>
      <c r="W21" t="s">
        <v>136</v>
      </c>
      <c r="AC21" t="s">
        <v>136</v>
      </c>
      <c r="AK21" t="s">
        <v>136</v>
      </c>
      <c r="AO21" t="s">
        <v>133</v>
      </c>
      <c r="AP21" t="s">
        <v>133</v>
      </c>
      <c r="AQ21" t="s">
        <v>133</v>
      </c>
      <c r="AS21" t="s">
        <v>135</v>
      </c>
      <c r="AT21" t="s">
        <v>135</v>
      </c>
      <c r="AU21" t="s">
        <v>133</v>
      </c>
      <c r="AV21" t="s">
        <v>133</v>
      </c>
      <c r="AW21" t="s">
        <v>133</v>
      </c>
      <c r="AX21" t="s">
        <v>133</v>
      </c>
      <c r="AY21" t="s">
        <v>133</v>
      </c>
      <c r="AZ21" t="s">
        <v>133</v>
      </c>
    </row>
    <row r="22" spans="1:52" customFormat="1" x14ac:dyDescent="0.25">
      <c r="A22">
        <v>327842</v>
      </c>
      <c r="B22" t="s">
        <v>201</v>
      </c>
      <c r="AC22" t="s">
        <v>136</v>
      </c>
      <c r="AF22" t="s">
        <v>136</v>
      </c>
      <c r="AJ22" t="s">
        <v>135</v>
      </c>
      <c r="AO22" t="s">
        <v>135</v>
      </c>
      <c r="AP22" t="s">
        <v>135</v>
      </c>
      <c r="AQ22" t="s">
        <v>135</v>
      </c>
      <c r="AR22" t="s">
        <v>135</v>
      </c>
      <c r="AS22" t="s">
        <v>136</v>
      </c>
      <c r="AU22" t="s">
        <v>133</v>
      </c>
      <c r="AV22" t="s">
        <v>133</v>
      </c>
      <c r="AX22" t="s">
        <v>133</v>
      </c>
      <c r="AZ22" t="s">
        <v>133</v>
      </c>
    </row>
    <row r="23" spans="1:52" customFormat="1" x14ac:dyDescent="0.25">
      <c r="A23">
        <v>328012</v>
      </c>
      <c r="B23" t="s">
        <v>201</v>
      </c>
      <c r="P23" t="s">
        <v>136</v>
      </c>
      <c r="AG23" t="s">
        <v>136</v>
      </c>
      <c r="AO23" t="s">
        <v>136</v>
      </c>
      <c r="AQ23" t="s">
        <v>133</v>
      </c>
      <c r="AV23" t="s">
        <v>133</v>
      </c>
      <c r="AW23" t="s">
        <v>136</v>
      </c>
      <c r="AX23" t="s">
        <v>135</v>
      </c>
    </row>
    <row r="24" spans="1:52" customFormat="1" x14ac:dyDescent="0.25">
      <c r="A24">
        <v>328094</v>
      </c>
      <c r="B24" t="s">
        <v>201</v>
      </c>
      <c r="V24" t="s">
        <v>135</v>
      </c>
      <c r="AB24" t="s">
        <v>135</v>
      </c>
      <c r="AG24" t="s">
        <v>135</v>
      </c>
      <c r="AH24" t="s">
        <v>136</v>
      </c>
      <c r="AI24" t="s">
        <v>136</v>
      </c>
      <c r="AP24" t="s">
        <v>133</v>
      </c>
      <c r="AQ24" t="s">
        <v>133</v>
      </c>
      <c r="AR24" t="s">
        <v>133</v>
      </c>
      <c r="AT24" t="s">
        <v>133</v>
      </c>
      <c r="AU24" t="s">
        <v>133</v>
      </c>
      <c r="AV24" t="s">
        <v>133</v>
      </c>
      <c r="AW24" t="s">
        <v>133</v>
      </c>
      <c r="AX24" t="s">
        <v>133</v>
      </c>
      <c r="AY24" t="s">
        <v>133</v>
      </c>
      <c r="AZ24" t="s">
        <v>133</v>
      </c>
    </row>
    <row r="25" spans="1:52" customFormat="1" x14ac:dyDescent="0.25">
      <c r="A25">
        <v>328387</v>
      </c>
      <c r="B25" t="s">
        <v>201</v>
      </c>
      <c r="AJ25" t="s">
        <v>202</v>
      </c>
      <c r="AW25" t="s">
        <v>202</v>
      </c>
    </row>
    <row r="26" spans="1:52" customFormat="1" x14ac:dyDescent="0.25">
      <c r="A26">
        <v>328622</v>
      </c>
      <c r="B26" t="s">
        <v>201</v>
      </c>
      <c r="AK26" t="s">
        <v>136</v>
      </c>
      <c r="AP26" t="s">
        <v>136</v>
      </c>
      <c r="AW26" t="s">
        <v>136</v>
      </c>
      <c r="AY26" t="s">
        <v>136</v>
      </c>
    </row>
    <row r="27" spans="1:52" customFormat="1" x14ac:dyDescent="0.25">
      <c r="A27">
        <v>328667</v>
      </c>
      <c r="B27" t="s">
        <v>201</v>
      </c>
      <c r="R27" t="s">
        <v>136</v>
      </c>
      <c r="AH27" t="s">
        <v>136</v>
      </c>
      <c r="AK27" t="s">
        <v>136</v>
      </c>
      <c r="AM27" t="s">
        <v>136</v>
      </c>
      <c r="AO27" t="s">
        <v>133</v>
      </c>
      <c r="AP27" t="s">
        <v>133</v>
      </c>
      <c r="AQ27" t="s">
        <v>133</v>
      </c>
      <c r="AS27" t="s">
        <v>133</v>
      </c>
      <c r="AT27" t="s">
        <v>135</v>
      </c>
      <c r="AU27" t="s">
        <v>133</v>
      </c>
      <c r="AV27" t="s">
        <v>133</v>
      </c>
      <c r="AW27" t="s">
        <v>133</v>
      </c>
      <c r="AX27" t="s">
        <v>133</v>
      </c>
      <c r="AY27" t="s">
        <v>133</v>
      </c>
      <c r="AZ27" t="s">
        <v>133</v>
      </c>
    </row>
    <row r="28" spans="1:52" customFormat="1" x14ac:dyDescent="0.25">
      <c r="A28">
        <v>329118</v>
      </c>
      <c r="B28" t="s">
        <v>201</v>
      </c>
      <c r="AC28" t="s">
        <v>136</v>
      </c>
      <c r="AI28" t="s">
        <v>136</v>
      </c>
      <c r="AJ28" t="s">
        <v>136</v>
      </c>
      <c r="AK28" t="s">
        <v>136</v>
      </c>
      <c r="AM28" t="s">
        <v>136</v>
      </c>
      <c r="AN28" t="s">
        <v>135</v>
      </c>
      <c r="AO28" t="s">
        <v>133</v>
      </c>
      <c r="AP28" t="s">
        <v>133</v>
      </c>
      <c r="AQ28" t="s">
        <v>133</v>
      </c>
      <c r="AR28" t="s">
        <v>133</v>
      </c>
      <c r="AS28" t="s">
        <v>133</v>
      </c>
      <c r="AT28" t="s">
        <v>133</v>
      </c>
      <c r="AU28" t="s">
        <v>133</v>
      </c>
      <c r="AV28" t="s">
        <v>133</v>
      </c>
      <c r="AW28" t="s">
        <v>133</v>
      </c>
      <c r="AX28" t="s">
        <v>133</v>
      </c>
      <c r="AY28" t="s">
        <v>133</v>
      </c>
      <c r="AZ28" t="s">
        <v>133</v>
      </c>
    </row>
    <row r="29" spans="1:52" customFormat="1" x14ac:dyDescent="0.25">
      <c r="A29">
        <v>329396</v>
      </c>
      <c r="B29" t="s">
        <v>201</v>
      </c>
      <c r="AP29" t="s">
        <v>133</v>
      </c>
      <c r="AQ29" t="s">
        <v>136</v>
      </c>
      <c r="AT29" t="s">
        <v>133</v>
      </c>
      <c r="AU29" t="s">
        <v>133</v>
      </c>
      <c r="AX29" t="s">
        <v>133</v>
      </c>
    </row>
    <row r="30" spans="1:52" customFormat="1" x14ac:dyDescent="0.25">
      <c r="A30">
        <v>329404</v>
      </c>
      <c r="B30" t="s">
        <v>201</v>
      </c>
      <c r="M30" t="s">
        <v>136</v>
      </c>
      <c r="AC30" t="s">
        <v>136</v>
      </c>
      <c r="AE30" t="s">
        <v>136</v>
      </c>
      <c r="AO30" t="s">
        <v>135</v>
      </c>
      <c r="AQ30" t="s">
        <v>135</v>
      </c>
      <c r="AR30" t="s">
        <v>135</v>
      </c>
      <c r="AT30" t="s">
        <v>135</v>
      </c>
      <c r="AU30" t="s">
        <v>133</v>
      </c>
      <c r="AV30" t="s">
        <v>4606</v>
      </c>
      <c r="AW30" t="s">
        <v>4606</v>
      </c>
      <c r="AX30" t="s">
        <v>133</v>
      </c>
      <c r="AY30" t="s">
        <v>133</v>
      </c>
      <c r="AZ30" t="s">
        <v>133</v>
      </c>
    </row>
    <row r="31" spans="1:52" customFormat="1" x14ac:dyDescent="0.25">
      <c r="A31">
        <v>329597</v>
      </c>
      <c r="B31" t="s">
        <v>201</v>
      </c>
      <c r="AK31" t="s">
        <v>136</v>
      </c>
      <c r="AO31" t="s">
        <v>136</v>
      </c>
      <c r="AQ31" t="s">
        <v>136</v>
      </c>
      <c r="AT31" t="s">
        <v>136</v>
      </c>
      <c r="AU31" t="s">
        <v>133</v>
      </c>
      <c r="AV31" t="s">
        <v>133</v>
      </c>
      <c r="AW31" t="s">
        <v>133</v>
      </c>
      <c r="AX31" t="s">
        <v>133</v>
      </c>
      <c r="AY31" t="s">
        <v>133</v>
      </c>
      <c r="AZ31" t="s">
        <v>133</v>
      </c>
    </row>
    <row r="32" spans="1:52" customFormat="1" x14ac:dyDescent="0.25">
      <c r="A32">
        <v>329636</v>
      </c>
      <c r="B32" t="s">
        <v>201</v>
      </c>
      <c r="AG32" t="s">
        <v>136</v>
      </c>
      <c r="AL32" t="s">
        <v>136</v>
      </c>
      <c r="AO32" t="s">
        <v>136</v>
      </c>
      <c r="AP32" t="s">
        <v>133</v>
      </c>
      <c r="AQ32" t="s">
        <v>133</v>
      </c>
      <c r="AR32" t="s">
        <v>135</v>
      </c>
      <c r="AT32" t="s">
        <v>135</v>
      </c>
      <c r="AU32" t="s">
        <v>133</v>
      </c>
      <c r="AV32" t="s">
        <v>133</v>
      </c>
      <c r="AW32" t="s">
        <v>133</v>
      </c>
      <c r="AX32" t="s">
        <v>133</v>
      </c>
      <c r="AY32" t="s">
        <v>133</v>
      </c>
      <c r="AZ32" t="s">
        <v>135</v>
      </c>
    </row>
    <row r="33" spans="1:52" customFormat="1" x14ac:dyDescent="0.25">
      <c r="A33">
        <v>329748</v>
      </c>
      <c r="B33" t="s">
        <v>201</v>
      </c>
      <c r="AI33" t="s">
        <v>136</v>
      </c>
      <c r="AJ33" t="s">
        <v>136</v>
      </c>
      <c r="AN33" t="s">
        <v>136</v>
      </c>
      <c r="AP33" t="s">
        <v>136</v>
      </c>
      <c r="AQ33" t="s">
        <v>136</v>
      </c>
      <c r="AR33" t="s">
        <v>136</v>
      </c>
      <c r="AT33" t="s">
        <v>136</v>
      </c>
      <c r="AU33" t="s">
        <v>136</v>
      </c>
      <c r="AV33" t="s">
        <v>135</v>
      </c>
      <c r="AW33" t="s">
        <v>133</v>
      </c>
      <c r="AX33" t="s">
        <v>135</v>
      </c>
      <c r="AY33" t="s">
        <v>136</v>
      </c>
      <c r="AZ33" t="s">
        <v>133</v>
      </c>
    </row>
    <row r="34" spans="1:52" customFormat="1" x14ac:dyDescent="0.25">
      <c r="A34">
        <v>329752</v>
      </c>
      <c r="B34" t="s">
        <v>201</v>
      </c>
      <c r="O34" t="s">
        <v>202</v>
      </c>
      <c r="AB34" t="s">
        <v>202</v>
      </c>
      <c r="AG34" t="s">
        <v>202</v>
      </c>
      <c r="AJ34" t="s">
        <v>202</v>
      </c>
      <c r="AN34" t="s">
        <v>202</v>
      </c>
      <c r="AO34" t="s">
        <v>202</v>
      </c>
      <c r="AP34" t="s">
        <v>202</v>
      </c>
      <c r="AQ34" t="s">
        <v>202</v>
      </c>
      <c r="AR34" t="s">
        <v>202</v>
      </c>
      <c r="AS34" t="s">
        <v>202</v>
      </c>
      <c r="AT34" t="s">
        <v>202</v>
      </c>
      <c r="AU34" t="s">
        <v>202</v>
      </c>
      <c r="AV34" t="s">
        <v>202</v>
      </c>
      <c r="AW34" t="s">
        <v>202</v>
      </c>
      <c r="AX34" t="s">
        <v>202</v>
      </c>
      <c r="AY34" t="s">
        <v>202</v>
      </c>
      <c r="AZ34" t="s">
        <v>202</v>
      </c>
    </row>
    <row r="35" spans="1:52" customFormat="1" x14ac:dyDescent="0.25">
      <c r="A35">
        <v>330088</v>
      </c>
      <c r="B35" t="s">
        <v>201</v>
      </c>
      <c r="AG35" t="s">
        <v>136</v>
      </c>
      <c r="AH35" t="s">
        <v>136</v>
      </c>
      <c r="AJ35" t="s">
        <v>136</v>
      </c>
      <c r="AO35" t="s">
        <v>136</v>
      </c>
      <c r="AP35" t="s">
        <v>133</v>
      </c>
      <c r="AQ35" t="s">
        <v>135</v>
      </c>
      <c r="AR35" t="s">
        <v>135</v>
      </c>
      <c r="AU35" t="s">
        <v>135</v>
      </c>
      <c r="AV35" t="s">
        <v>133</v>
      </c>
      <c r="AW35" t="s">
        <v>133</v>
      </c>
      <c r="AX35" t="s">
        <v>135</v>
      </c>
      <c r="AZ35" t="s">
        <v>133</v>
      </c>
    </row>
    <row r="36" spans="1:52" customFormat="1" x14ac:dyDescent="0.25">
      <c r="A36">
        <v>330284</v>
      </c>
      <c r="B36" t="s">
        <v>201</v>
      </c>
      <c r="AF36" t="s">
        <v>136</v>
      </c>
      <c r="AG36" t="s">
        <v>136</v>
      </c>
      <c r="AH36" t="s">
        <v>136</v>
      </c>
      <c r="AJ36" t="s">
        <v>133</v>
      </c>
      <c r="AO36" t="s">
        <v>4606</v>
      </c>
      <c r="AP36" t="s">
        <v>133</v>
      </c>
      <c r="AQ36" t="s">
        <v>133</v>
      </c>
      <c r="AR36" t="s">
        <v>133</v>
      </c>
      <c r="AS36" t="s">
        <v>4606</v>
      </c>
      <c r="AT36" t="s">
        <v>133</v>
      </c>
      <c r="AU36" t="s">
        <v>133</v>
      </c>
      <c r="AV36" t="s">
        <v>133</v>
      </c>
      <c r="AW36" t="s">
        <v>133</v>
      </c>
      <c r="AX36" t="s">
        <v>133</v>
      </c>
      <c r="AY36" t="s">
        <v>133</v>
      </c>
      <c r="AZ36" t="s">
        <v>133</v>
      </c>
    </row>
    <row r="37" spans="1:52" customFormat="1" x14ac:dyDescent="0.25">
      <c r="A37">
        <v>330861</v>
      </c>
      <c r="B37" t="s">
        <v>201</v>
      </c>
      <c r="AM37" t="s">
        <v>136</v>
      </c>
      <c r="AP37" t="s">
        <v>135</v>
      </c>
      <c r="AR37" t="s">
        <v>133</v>
      </c>
      <c r="AV37" t="s">
        <v>133</v>
      </c>
      <c r="AW37" t="s">
        <v>135</v>
      </c>
      <c r="AY37" t="s">
        <v>133</v>
      </c>
      <c r="AZ37" t="s">
        <v>133</v>
      </c>
    </row>
    <row r="38" spans="1:52" customFormat="1" x14ac:dyDescent="0.25">
      <c r="A38">
        <v>330950</v>
      </c>
      <c r="B38" t="s">
        <v>201</v>
      </c>
      <c r="AG38" t="s">
        <v>136</v>
      </c>
      <c r="AM38" t="s">
        <v>136</v>
      </c>
      <c r="AS38" t="s">
        <v>136</v>
      </c>
      <c r="AU38" t="s">
        <v>133</v>
      </c>
      <c r="AV38" t="s">
        <v>133</v>
      </c>
      <c r="AW38" t="s">
        <v>133</v>
      </c>
      <c r="AX38" t="s">
        <v>135</v>
      </c>
      <c r="AZ38" t="s">
        <v>133</v>
      </c>
    </row>
    <row r="39" spans="1:52" customFormat="1" x14ac:dyDescent="0.25">
      <c r="A39">
        <v>331116</v>
      </c>
      <c r="B39" t="s">
        <v>201</v>
      </c>
      <c r="N39" t="s">
        <v>136</v>
      </c>
      <c r="AG39" t="s">
        <v>136</v>
      </c>
      <c r="AM39" t="s">
        <v>136</v>
      </c>
      <c r="AP39" t="s">
        <v>136</v>
      </c>
      <c r="AR39" t="s">
        <v>136</v>
      </c>
      <c r="AX39" t="s">
        <v>136</v>
      </c>
      <c r="AY39" t="s">
        <v>136</v>
      </c>
    </row>
    <row r="40" spans="1:52" customFormat="1" x14ac:dyDescent="0.25">
      <c r="A40">
        <v>331316</v>
      </c>
      <c r="B40" t="s">
        <v>201</v>
      </c>
      <c r="W40" t="s">
        <v>133</v>
      </c>
      <c r="AQ40" t="s">
        <v>136</v>
      </c>
      <c r="AU40" t="s">
        <v>133</v>
      </c>
      <c r="AX40" t="s">
        <v>133</v>
      </c>
    </row>
    <row r="41" spans="1:52" customFormat="1" x14ac:dyDescent="0.25">
      <c r="A41">
        <v>331354</v>
      </c>
      <c r="B41" t="s">
        <v>201</v>
      </c>
      <c r="AC41" t="s">
        <v>136</v>
      </c>
      <c r="AO41" t="s">
        <v>136</v>
      </c>
      <c r="AQ41" t="s">
        <v>136</v>
      </c>
      <c r="AU41" t="s">
        <v>136</v>
      </c>
      <c r="AV41" t="s">
        <v>135</v>
      </c>
      <c r="AW41" t="s">
        <v>135</v>
      </c>
      <c r="AX41" t="s">
        <v>135</v>
      </c>
      <c r="AY41" t="s">
        <v>136</v>
      </c>
      <c r="AZ41" t="s">
        <v>133</v>
      </c>
    </row>
    <row r="42" spans="1:52" customFormat="1" x14ac:dyDescent="0.25">
      <c r="A42">
        <v>331817</v>
      </c>
      <c r="B42" t="s">
        <v>201</v>
      </c>
      <c r="AB42" t="s">
        <v>135</v>
      </c>
      <c r="AI42" t="s">
        <v>136</v>
      </c>
      <c r="AK42" t="s">
        <v>136</v>
      </c>
      <c r="AM42" t="s">
        <v>135</v>
      </c>
      <c r="AO42" t="s">
        <v>133</v>
      </c>
      <c r="AP42" t="s">
        <v>133</v>
      </c>
      <c r="AQ42" t="s">
        <v>133</v>
      </c>
      <c r="AR42" t="s">
        <v>133</v>
      </c>
      <c r="AS42" t="s">
        <v>133</v>
      </c>
      <c r="AT42" t="s">
        <v>133</v>
      </c>
      <c r="AU42" t="s">
        <v>133</v>
      </c>
      <c r="AV42" t="s">
        <v>133</v>
      </c>
      <c r="AW42" t="s">
        <v>133</v>
      </c>
      <c r="AX42" t="s">
        <v>133</v>
      </c>
      <c r="AY42" t="s">
        <v>133</v>
      </c>
      <c r="AZ42" t="s">
        <v>133</v>
      </c>
    </row>
    <row r="43" spans="1:52" customFormat="1" x14ac:dyDescent="0.25">
      <c r="A43">
        <v>331886</v>
      </c>
      <c r="B43" t="s">
        <v>201</v>
      </c>
      <c r="F43" t="s">
        <v>136</v>
      </c>
      <c r="AC43" t="s">
        <v>136</v>
      </c>
      <c r="AM43" t="s">
        <v>136</v>
      </c>
      <c r="AP43" t="s">
        <v>135</v>
      </c>
      <c r="AT43" t="s">
        <v>135</v>
      </c>
      <c r="AU43" t="s">
        <v>133</v>
      </c>
      <c r="AW43" t="s">
        <v>135</v>
      </c>
      <c r="AX43" t="s">
        <v>135</v>
      </c>
      <c r="AY43" t="s">
        <v>135</v>
      </c>
    </row>
    <row r="44" spans="1:52" customFormat="1" x14ac:dyDescent="0.25">
      <c r="A44">
        <v>332202</v>
      </c>
      <c r="B44" t="s">
        <v>201</v>
      </c>
      <c r="AA44" t="s">
        <v>136</v>
      </c>
      <c r="AP44" t="s">
        <v>136</v>
      </c>
      <c r="AT44" t="s">
        <v>136</v>
      </c>
      <c r="AW44" t="s">
        <v>133</v>
      </c>
      <c r="AY44" t="s">
        <v>133</v>
      </c>
      <c r="AZ44" t="s">
        <v>133</v>
      </c>
    </row>
    <row r="45" spans="1:52" customFormat="1" x14ac:dyDescent="0.25">
      <c r="A45">
        <v>332312</v>
      </c>
      <c r="B45" t="s">
        <v>201</v>
      </c>
      <c r="AG45" t="s">
        <v>136</v>
      </c>
      <c r="AI45" t="s">
        <v>136</v>
      </c>
      <c r="AK45" t="s">
        <v>136</v>
      </c>
      <c r="AO45" t="s">
        <v>133</v>
      </c>
      <c r="AP45" t="s">
        <v>133</v>
      </c>
      <c r="AQ45" t="s">
        <v>133</v>
      </c>
      <c r="AR45" t="s">
        <v>133</v>
      </c>
      <c r="AS45" t="s">
        <v>133</v>
      </c>
      <c r="AT45" t="s">
        <v>133</v>
      </c>
      <c r="AU45" t="s">
        <v>133</v>
      </c>
      <c r="AV45" t="s">
        <v>133</v>
      </c>
      <c r="AW45" t="s">
        <v>133</v>
      </c>
      <c r="AX45" t="s">
        <v>133</v>
      </c>
      <c r="AY45" t="s">
        <v>133</v>
      </c>
      <c r="AZ45" t="s">
        <v>133</v>
      </c>
    </row>
    <row r="46" spans="1:52" customFormat="1" x14ac:dyDescent="0.25">
      <c r="A46">
        <v>332330</v>
      </c>
      <c r="B46" t="s">
        <v>201</v>
      </c>
      <c r="AG46" t="s">
        <v>136</v>
      </c>
      <c r="AM46" t="s">
        <v>136</v>
      </c>
      <c r="AP46" t="s">
        <v>133</v>
      </c>
      <c r="AQ46" t="s">
        <v>133</v>
      </c>
      <c r="AR46" t="s">
        <v>135</v>
      </c>
      <c r="AS46" t="s">
        <v>135</v>
      </c>
      <c r="AU46" t="s">
        <v>133</v>
      </c>
      <c r="AV46" t="s">
        <v>133</v>
      </c>
      <c r="AW46" t="s">
        <v>133</v>
      </c>
      <c r="AX46" t="s">
        <v>133</v>
      </c>
      <c r="AY46" t="s">
        <v>133</v>
      </c>
      <c r="AZ46" t="s">
        <v>133</v>
      </c>
    </row>
    <row r="47" spans="1:52" customFormat="1" x14ac:dyDescent="0.25">
      <c r="A47">
        <v>332991</v>
      </c>
      <c r="B47" t="s">
        <v>201</v>
      </c>
      <c r="F47" t="s">
        <v>136</v>
      </c>
      <c r="AG47" t="s">
        <v>136</v>
      </c>
      <c r="AJ47" t="s">
        <v>136</v>
      </c>
      <c r="AO47" t="s">
        <v>135</v>
      </c>
      <c r="AP47" t="s">
        <v>135</v>
      </c>
      <c r="AQ47" t="s">
        <v>135</v>
      </c>
      <c r="AR47" t="s">
        <v>135</v>
      </c>
      <c r="AS47" t="s">
        <v>135</v>
      </c>
      <c r="AT47" t="s">
        <v>135</v>
      </c>
      <c r="AU47" t="s">
        <v>133</v>
      </c>
      <c r="AV47" t="s">
        <v>133</v>
      </c>
      <c r="AW47" t="s">
        <v>133</v>
      </c>
      <c r="AX47" t="s">
        <v>133</v>
      </c>
      <c r="AY47" t="s">
        <v>133</v>
      </c>
      <c r="AZ47" t="s">
        <v>133</v>
      </c>
    </row>
    <row r="48" spans="1:52" customFormat="1" x14ac:dyDescent="0.25">
      <c r="A48">
        <v>333074</v>
      </c>
      <c r="B48" t="s">
        <v>201</v>
      </c>
      <c r="AC48" t="s">
        <v>136</v>
      </c>
      <c r="AG48" t="s">
        <v>135</v>
      </c>
      <c r="AI48" t="s">
        <v>136</v>
      </c>
      <c r="AL48" t="s">
        <v>136</v>
      </c>
      <c r="AO48" t="s">
        <v>135</v>
      </c>
      <c r="AP48" t="s">
        <v>133</v>
      </c>
      <c r="AQ48" t="s">
        <v>133</v>
      </c>
      <c r="AR48" t="s">
        <v>133</v>
      </c>
      <c r="AS48" t="s">
        <v>135</v>
      </c>
      <c r="AT48" t="s">
        <v>135</v>
      </c>
      <c r="AU48" t="s">
        <v>133</v>
      </c>
      <c r="AV48" t="s">
        <v>133</v>
      </c>
      <c r="AW48" t="s">
        <v>133</v>
      </c>
      <c r="AX48" t="s">
        <v>133</v>
      </c>
      <c r="AY48" t="s">
        <v>133</v>
      </c>
      <c r="AZ48" t="s">
        <v>133</v>
      </c>
    </row>
    <row r="49" spans="1:52" customFormat="1" x14ac:dyDescent="0.25">
      <c r="A49">
        <v>333140</v>
      </c>
      <c r="B49" t="s">
        <v>201</v>
      </c>
      <c r="AQ49" t="s">
        <v>133</v>
      </c>
      <c r="AU49" t="s">
        <v>135</v>
      </c>
      <c r="AW49" t="s">
        <v>133</v>
      </c>
      <c r="AX49" t="s">
        <v>133</v>
      </c>
      <c r="AY49" t="s">
        <v>133</v>
      </c>
      <c r="AZ49" t="s">
        <v>133</v>
      </c>
    </row>
    <row r="50" spans="1:52" customFormat="1" x14ac:dyDescent="0.25">
      <c r="A50">
        <v>333393</v>
      </c>
      <c r="B50" t="s">
        <v>201</v>
      </c>
      <c r="AG50" t="s">
        <v>136</v>
      </c>
      <c r="AJ50" t="s">
        <v>136</v>
      </c>
      <c r="AK50" t="s">
        <v>136</v>
      </c>
      <c r="AL50" t="s">
        <v>136</v>
      </c>
      <c r="AO50" t="s">
        <v>133</v>
      </c>
      <c r="AP50" t="s">
        <v>133</v>
      </c>
      <c r="AQ50" t="s">
        <v>133</v>
      </c>
      <c r="AR50" t="s">
        <v>133</v>
      </c>
      <c r="AS50" t="s">
        <v>133</v>
      </c>
      <c r="AT50" t="s">
        <v>133</v>
      </c>
      <c r="AU50" t="s">
        <v>133</v>
      </c>
      <c r="AV50" t="s">
        <v>133</v>
      </c>
      <c r="AW50" t="s">
        <v>133</v>
      </c>
      <c r="AX50" t="s">
        <v>133</v>
      </c>
      <c r="AY50" t="s">
        <v>133</v>
      </c>
      <c r="AZ50" t="s">
        <v>133</v>
      </c>
    </row>
    <row r="51" spans="1:52" customFormat="1" x14ac:dyDescent="0.25">
      <c r="A51">
        <v>333394</v>
      </c>
      <c r="B51" t="s">
        <v>201</v>
      </c>
      <c r="J51" t="s">
        <v>136</v>
      </c>
      <c r="Z51" t="s">
        <v>136</v>
      </c>
      <c r="AC51" t="s">
        <v>136</v>
      </c>
      <c r="AO51" t="s">
        <v>135</v>
      </c>
      <c r="AP51" t="s">
        <v>135</v>
      </c>
      <c r="AQ51" t="s">
        <v>135</v>
      </c>
      <c r="AR51" t="s">
        <v>135</v>
      </c>
      <c r="AS51" t="s">
        <v>135</v>
      </c>
      <c r="AU51" t="s">
        <v>133</v>
      </c>
      <c r="AV51" t="s">
        <v>133</v>
      </c>
      <c r="AW51" t="s">
        <v>133</v>
      </c>
      <c r="AX51" t="s">
        <v>133</v>
      </c>
      <c r="AY51" t="s">
        <v>133</v>
      </c>
      <c r="AZ51" t="s">
        <v>133</v>
      </c>
    </row>
    <row r="52" spans="1:52" customFormat="1" x14ac:dyDescent="0.25">
      <c r="A52">
        <v>333564</v>
      </c>
      <c r="B52" t="s">
        <v>201</v>
      </c>
      <c r="N52" t="s">
        <v>202</v>
      </c>
      <c r="AG52" t="s">
        <v>202</v>
      </c>
      <c r="AH52" t="s">
        <v>202</v>
      </c>
      <c r="AM52" t="s">
        <v>202</v>
      </c>
      <c r="AO52" t="s">
        <v>202</v>
      </c>
      <c r="AP52" t="s">
        <v>202</v>
      </c>
      <c r="AQ52" t="s">
        <v>202</v>
      </c>
      <c r="AR52" t="s">
        <v>202</v>
      </c>
      <c r="AS52" t="s">
        <v>202</v>
      </c>
      <c r="AT52" t="s">
        <v>202</v>
      </c>
      <c r="AU52" t="s">
        <v>202</v>
      </c>
      <c r="AV52" t="s">
        <v>202</v>
      </c>
      <c r="AW52" t="s">
        <v>202</v>
      </c>
      <c r="AX52" t="s">
        <v>202</v>
      </c>
      <c r="AY52" t="s">
        <v>202</v>
      </c>
      <c r="AZ52" t="s">
        <v>202</v>
      </c>
    </row>
    <row r="53" spans="1:52" customFormat="1" x14ac:dyDescent="0.25">
      <c r="A53">
        <v>333650</v>
      </c>
      <c r="B53" t="s">
        <v>201</v>
      </c>
      <c r="AG53" t="s">
        <v>202</v>
      </c>
      <c r="AH53" t="s">
        <v>202</v>
      </c>
      <c r="AJ53" t="s">
        <v>202</v>
      </c>
      <c r="AN53" t="s">
        <v>202</v>
      </c>
      <c r="AO53" t="s">
        <v>202</v>
      </c>
      <c r="AP53" t="s">
        <v>202</v>
      </c>
      <c r="AQ53" t="s">
        <v>202</v>
      </c>
      <c r="AR53" t="s">
        <v>202</v>
      </c>
      <c r="AS53" t="s">
        <v>202</v>
      </c>
      <c r="AT53" t="s">
        <v>202</v>
      </c>
      <c r="AU53" t="s">
        <v>202</v>
      </c>
      <c r="AV53" t="s">
        <v>202</v>
      </c>
      <c r="AW53" t="s">
        <v>202</v>
      </c>
      <c r="AX53" t="s">
        <v>202</v>
      </c>
      <c r="AY53" t="s">
        <v>202</v>
      </c>
      <c r="AZ53" t="s">
        <v>202</v>
      </c>
    </row>
    <row r="54" spans="1:52" customFormat="1" x14ac:dyDescent="0.25">
      <c r="A54">
        <v>333800</v>
      </c>
      <c r="B54" t="s">
        <v>201</v>
      </c>
      <c r="AF54" t="s">
        <v>136</v>
      </c>
      <c r="AG54" t="s">
        <v>136</v>
      </c>
      <c r="AI54" t="s">
        <v>136</v>
      </c>
      <c r="AJ54" t="s">
        <v>133</v>
      </c>
      <c r="AL54" t="s">
        <v>133</v>
      </c>
      <c r="AN54" t="s">
        <v>133</v>
      </c>
      <c r="AO54" t="s">
        <v>133</v>
      </c>
      <c r="AP54" t="s">
        <v>133</v>
      </c>
      <c r="AQ54" t="s">
        <v>133</v>
      </c>
      <c r="AR54" t="s">
        <v>133</v>
      </c>
      <c r="AS54" t="s">
        <v>133</v>
      </c>
      <c r="AT54" t="s">
        <v>133</v>
      </c>
      <c r="AU54" t="s">
        <v>133</v>
      </c>
      <c r="AV54" t="s">
        <v>133</v>
      </c>
      <c r="AW54" t="s">
        <v>133</v>
      </c>
      <c r="AX54" t="s">
        <v>133</v>
      </c>
      <c r="AY54" t="s">
        <v>133</v>
      </c>
      <c r="AZ54" t="s">
        <v>133</v>
      </c>
    </row>
    <row r="55" spans="1:52" customFormat="1" x14ac:dyDescent="0.25">
      <c r="A55">
        <v>333810</v>
      </c>
      <c r="B55" t="s">
        <v>201</v>
      </c>
      <c r="AA55" t="s">
        <v>136</v>
      </c>
      <c r="AM55" t="s">
        <v>136</v>
      </c>
      <c r="AO55" t="s">
        <v>135</v>
      </c>
      <c r="AP55" t="s">
        <v>135</v>
      </c>
      <c r="AQ55" t="s">
        <v>133</v>
      </c>
      <c r="AR55" t="s">
        <v>135</v>
      </c>
      <c r="AT55" t="s">
        <v>135</v>
      </c>
      <c r="AU55" t="s">
        <v>133</v>
      </c>
      <c r="AV55" t="s">
        <v>133</v>
      </c>
      <c r="AW55" t="s">
        <v>133</v>
      </c>
      <c r="AX55" t="s">
        <v>133</v>
      </c>
      <c r="AY55" t="s">
        <v>133</v>
      </c>
      <c r="AZ55" t="s">
        <v>133</v>
      </c>
    </row>
    <row r="56" spans="1:52" customFormat="1" x14ac:dyDescent="0.25">
      <c r="A56">
        <v>334003</v>
      </c>
      <c r="B56" t="s">
        <v>201</v>
      </c>
      <c r="AF56" t="s">
        <v>133</v>
      </c>
      <c r="AG56" t="s">
        <v>136</v>
      </c>
      <c r="AJ56" t="s">
        <v>133</v>
      </c>
      <c r="AN56" t="s">
        <v>135</v>
      </c>
      <c r="AO56" t="s">
        <v>133</v>
      </c>
      <c r="AP56" t="s">
        <v>135</v>
      </c>
      <c r="AQ56" t="s">
        <v>135</v>
      </c>
      <c r="AS56" t="s">
        <v>133</v>
      </c>
      <c r="AT56" t="s">
        <v>135</v>
      </c>
      <c r="AU56" t="s">
        <v>133</v>
      </c>
      <c r="AV56" t="s">
        <v>133</v>
      </c>
      <c r="AW56" t="s">
        <v>133</v>
      </c>
      <c r="AX56" t="s">
        <v>133</v>
      </c>
      <c r="AY56" t="s">
        <v>133</v>
      </c>
      <c r="AZ56" t="s">
        <v>133</v>
      </c>
    </row>
    <row r="57" spans="1:52" customFormat="1" x14ac:dyDescent="0.25">
      <c r="A57">
        <v>334202</v>
      </c>
      <c r="B57" t="s">
        <v>201</v>
      </c>
      <c r="AP57" t="s">
        <v>133</v>
      </c>
      <c r="AQ57" t="s">
        <v>133</v>
      </c>
      <c r="AT57" t="s">
        <v>133</v>
      </c>
      <c r="AU57" t="s">
        <v>133</v>
      </c>
      <c r="AV57" t="s">
        <v>133</v>
      </c>
      <c r="AW57" t="s">
        <v>133</v>
      </c>
      <c r="AX57" t="s">
        <v>133</v>
      </c>
      <c r="AZ57" t="s">
        <v>133</v>
      </c>
    </row>
    <row r="58" spans="1:52" customFormat="1" x14ac:dyDescent="0.25">
      <c r="A58">
        <v>334984</v>
      </c>
      <c r="B58" t="s">
        <v>201</v>
      </c>
      <c r="P58" t="s">
        <v>133</v>
      </c>
      <c r="AG58" t="s">
        <v>135</v>
      </c>
      <c r="AK58" t="s">
        <v>133</v>
      </c>
      <c r="AL58" t="s">
        <v>136</v>
      </c>
      <c r="AO58" t="s">
        <v>135</v>
      </c>
      <c r="AP58" t="s">
        <v>135</v>
      </c>
      <c r="AQ58" t="s">
        <v>133</v>
      </c>
      <c r="AU58" t="s">
        <v>133</v>
      </c>
      <c r="AV58" t="s">
        <v>133</v>
      </c>
      <c r="AW58" t="s">
        <v>133</v>
      </c>
      <c r="AX58" t="s">
        <v>133</v>
      </c>
      <c r="AY58" t="s">
        <v>133</v>
      </c>
      <c r="AZ58" t="s">
        <v>133</v>
      </c>
    </row>
    <row r="59" spans="1:52" customFormat="1" x14ac:dyDescent="0.25">
      <c r="A59">
        <v>335587</v>
      </c>
      <c r="B59" t="s">
        <v>201</v>
      </c>
      <c r="I59" t="s">
        <v>133</v>
      </c>
      <c r="AC59" t="s">
        <v>136</v>
      </c>
      <c r="AG59" t="s">
        <v>135</v>
      </c>
      <c r="AM59" t="s">
        <v>133</v>
      </c>
      <c r="AW59" t="s">
        <v>135</v>
      </c>
      <c r="AY59" t="s">
        <v>135</v>
      </c>
    </row>
    <row r="60" spans="1:52" customFormat="1" x14ac:dyDescent="0.25">
      <c r="A60">
        <v>335596</v>
      </c>
      <c r="B60" t="s">
        <v>201</v>
      </c>
      <c r="AD60" t="s">
        <v>136</v>
      </c>
      <c r="AL60" t="s">
        <v>136</v>
      </c>
      <c r="AO60" t="s">
        <v>133</v>
      </c>
      <c r="AP60" t="s">
        <v>133</v>
      </c>
      <c r="AQ60" t="s">
        <v>133</v>
      </c>
      <c r="AR60" t="s">
        <v>133</v>
      </c>
      <c r="AS60" t="s">
        <v>135</v>
      </c>
      <c r="AT60" t="s">
        <v>133</v>
      </c>
      <c r="AU60" t="s">
        <v>133</v>
      </c>
      <c r="AV60" t="s">
        <v>133</v>
      </c>
      <c r="AW60" t="s">
        <v>133</v>
      </c>
      <c r="AX60" t="s">
        <v>133</v>
      </c>
      <c r="AY60" t="s">
        <v>133</v>
      </c>
      <c r="AZ60" t="s">
        <v>133</v>
      </c>
    </row>
    <row r="61" spans="1:52" customFormat="1" x14ac:dyDescent="0.25">
      <c r="A61">
        <v>335912</v>
      </c>
      <c r="B61" t="s">
        <v>201</v>
      </c>
      <c r="AI61" t="s">
        <v>136</v>
      </c>
      <c r="AJ61" t="s">
        <v>136</v>
      </c>
      <c r="AO61" t="s">
        <v>135</v>
      </c>
      <c r="AP61" t="s">
        <v>136</v>
      </c>
      <c r="AU61" t="s">
        <v>133</v>
      </c>
      <c r="AW61" t="s">
        <v>133</v>
      </c>
      <c r="AX61" t="s">
        <v>133</v>
      </c>
      <c r="AY61" t="s">
        <v>133</v>
      </c>
      <c r="AZ61" t="s">
        <v>133</v>
      </c>
    </row>
    <row r="62" spans="1:52" customFormat="1" x14ac:dyDescent="0.25">
      <c r="A62">
        <v>336627</v>
      </c>
      <c r="B62" t="s">
        <v>201</v>
      </c>
      <c r="AC62" t="s">
        <v>136</v>
      </c>
      <c r="AD62" t="s">
        <v>136</v>
      </c>
      <c r="AF62" t="s">
        <v>136</v>
      </c>
      <c r="AK62" t="s">
        <v>136</v>
      </c>
      <c r="AL62" t="s">
        <v>136</v>
      </c>
      <c r="AN62" t="s">
        <v>136</v>
      </c>
      <c r="AO62" t="s">
        <v>133</v>
      </c>
      <c r="AP62" t="s">
        <v>133</v>
      </c>
      <c r="AQ62" t="s">
        <v>133</v>
      </c>
      <c r="AR62" t="s">
        <v>133</v>
      </c>
      <c r="AS62" t="s">
        <v>133</v>
      </c>
      <c r="AT62" t="s">
        <v>133</v>
      </c>
      <c r="AU62" t="s">
        <v>133</v>
      </c>
      <c r="AV62" t="s">
        <v>133</v>
      </c>
      <c r="AW62" t="s">
        <v>133</v>
      </c>
      <c r="AX62" t="s">
        <v>133</v>
      </c>
      <c r="AY62" t="s">
        <v>133</v>
      </c>
      <c r="AZ62" t="s">
        <v>133</v>
      </c>
    </row>
    <row r="63" spans="1:52" customFormat="1" x14ac:dyDescent="0.25">
      <c r="A63">
        <v>336925</v>
      </c>
      <c r="B63" t="s">
        <v>201</v>
      </c>
      <c r="AG63" t="s">
        <v>135</v>
      </c>
      <c r="AL63" t="s">
        <v>136</v>
      </c>
      <c r="AM63" t="s">
        <v>136</v>
      </c>
      <c r="AO63" t="s">
        <v>135</v>
      </c>
      <c r="AP63" t="s">
        <v>135</v>
      </c>
      <c r="AQ63" t="s">
        <v>135</v>
      </c>
      <c r="AR63" t="s">
        <v>135</v>
      </c>
      <c r="AS63" t="s">
        <v>135</v>
      </c>
      <c r="AT63" t="s">
        <v>135</v>
      </c>
      <c r="AU63" t="s">
        <v>133</v>
      </c>
      <c r="AV63" t="s">
        <v>133</v>
      </c>
      <c r="AW63" t="s">
        <v>133</v>
      </c>
      <c r="AX63" t="s">
        <v>133</v>
      </c>
      <c r="AY63" t="s">
        <v>133</v>
      </c>
      <c r="AZ63" t="s">
        <v>133</v>
      </c>
    </row>
    <row r="64" spans="1:52" customFormat="1" x14ac:dyDescent="0.25">
      <c r="A64">
        <v>336991</v>
      </c>
      <c r="B64" t="s">
        <v>201</v>
      </c>
      <c r="AN64" t="s">
        <v>136</v>
      </c>
      <c r="AP64" t="s">
        <v>136</v>
      </c>
      <c r="AQ64" t="s">
        <v>136</v>
      </c>
      <c r="AU64" t="s">
        <v>135</v>
      </c>
      <c r="AW64" t="s">
        <v>135</v>
      </c>
      <c r="AX64" t="s">
        <v>135</v>
      </c>
      <c r="AY64" t="s">
        <v>135</v>
      </c>
    </row>
    <row r="65" spans="1:52" customFormat="1" x14ac:dyDescent="0.25">
      <c r="A65">
        <v>337183</v>
      </c>
      <c r="B65" t="s">
        <v>201</v>
      </c>
      <c r="AO65" t="s">
        <v>135</v>
      </c>
      <c r="AP65" t="s">
        <v>135</v>
      </c>
      <c r="AQ65" t="s">
        <v>133</v>
      </c>
      <c r="AR65" t="s">
        <v>135</v>
      </c>
      <c r="AS65" t="s">
        <v>133</v>
      </c>
      <c r="AT65" t="s">
        <v>135</v>
      </c>
      <c r="AU65" t="s">
        <v>133</v>
      </c>
      <c r="AV65" t="s">
        <v>133</v>
      </c>
      <c r="AW65" t="s">
        <v>133</v>
      </c>
      <c r="AX65" t="s">
        <v>133</v>
      </c>
      <c r="AY65" t="s">
        <v>133</v>
      </c>
      <c r="AZ65" t="s">
        <v>133</v>
      </c>
    </row>
    <row r="66" spans="1:52" customFormat="1" x14ac:dyDescent="0.25">
      <c r="A66">
        <v>338128</v>
      </c>
      <c r="B66" t="s">
        <v>201</v>
      </c>
      <c r="O66" t="s">
        <v>133</v>
      </c>
      <c r="AG66" t="s">
        <v>133</v>
      </c>
      <c r="AP66" t="s">
        <v>133</v>
      </c>
      <c r="AQ66" t="s">
        <v>133</v>
      </c>
      <c r="AR66" t="s">
        <v>133</v>
      </c>
      <c r="AU66" t="s">
        <v>133</v>
      </c>
      <c r="AV66" t="s">
        <v>133</v>
      </c>
      <c r="AW66" t="s">
        <v>133</v>
      </c>
      <c r="AX66" t="s">
        <v>133</v>
      </c>
      <c r="AY66" t="s">
        <v>133</v>
      </c>
      <c r="AZ66" t="s">
        <v>133</v>
      </c>
    </row>
    <row r="67" spans="1:52" customFormat="1" x14ac:dyDescent="0.25">
      <c r="A67">
        <v>338158</v>
      </c>
      <c r="B67" t="s">
        <v>201</v>
      </c>
      <c r="H67" t="s">
        <v>135</v>
      </c>
      <c r="J67" t="s">
        <v>133</v>
      </c>
      <c r="X67" t="s">
        <v>135</v>
      </c>
      <c r="AL67" t="s">
        <v>135</v>
      </c>
      <c r="AO67" t="s">
        <v>135</v>
      </c>
      <c r="AP67" t="s">
        <v>135</v>
      </c>
      <c r="AQ67" t="s">
        <v>133</v>
      </c>
      <c r="AR67" t="s">
        <v>133</v>
      </c>
      <c r="AS67" t="s">
        <v>133</v>
      </c>
      <c r="AT67" t="s">
        <v>133</v>
      </c>
      <c r="AU67" t="s">
        <v>133</v>
      </c>
      <c r="AV67" t="s">
        <v>133</v>
      </c>
      <c r="AW67" t="s">
        <v>133</v>
      </c>
      <c r="AX67" t="s">
        <v>133</v>
      </c>
      <c r="AY67" t="s">
        <v>133</v>
      </c>
      <c r="AZ67" t="s">
        <v>133</v>
      </c>
    </row>
    <row r="68" spans="1:52" customFormat="1" x14ac:dyDescent="0.25">
      <c r="A68">
        <v>338272</v>
      </c>
      <c r="B68" t="s">
        <v>201</v>
      </c>
      <c r="W68" t="s">
        <v>135</v>
      </c>
      <c r="AI68" t="s">
        <v>135</v>
      </c>
      <c r="AL68" t="s">
        <v>135</v>
      </c>
      <c r="AM68" t="s">
        <v>133</v>
      </c>
      <c r="AN68" t="s">
        <v>133</v>
      </c>
      <c r="AO68" t="s">
        <v>133</v>
      </c>
      <c r="AP68" t="s">
        <v>133</v>
      </c>
      <c r="AQ68" t="s">
        <v>133</v>
      </c>
      <c r="AR68" t="s">
        <v>133</v>
      </c>
      <c r="AS68" t="s">
        <v>133</v>
      </c>
      <c r="AT68" t="s">
        <v>133</v>
      </c>
      <c r="AU68" t="s">
        <v>133</v>
      </c>
      <c r="AV68" t="s">
        <v>133</v>
      </c>
      <c r="AW68" t="s">
        <v>133</v>
      </c>
      <c r="AX68" t="s">
        <v>133</v>
      </c>
      <c r="AY68" t="s">
        <v>133</v>
      </c>
      <c r="AZ68" t="s">
        <v>133</v>
      </c>
    </row>
    <row r="69" spans="1:52" customFormat="1" x14ac:dyDescent="0.25">
      <c r="A69">
        <v>338327</v>
      </c>
      <c r="B69" t="s">
        <v>201</v>
      </c>
      <c r="W69" t="s">
        <v>136</v>
      </c>
      <c r="AM69" t="s">
        <v>136</v>
      </c>
      <c r="AN69" t="s">
        <v>136</v>
      </c>
      <c r="AO69" t="s">
        <v>133</v>
      </c>
      <c r="AP69" t="s">
        <v>133</v>
      </c>
      <c r="AQ69" t="s">
        <v>133</v>
      </c>
      <c r="AR69" t="s">
        <v>4606</v>
      </c>
      <c r="AS69" t="s">
        <v>133</v>
      </c>
      <c r="AT69" t="s">
        <v>4606</v>
      </c>
      <c r="AU69" t="s">
        <v>133</v>
      </c>
      <c r="AV69" t="s">
        <v>133</v>
      </c>
      <c r="AW69" t="s">
        <v>133</v>
      </c>
      <c r="AX69" t="s">
        <v>133</v>
      </c>
      <c r="AY69" t="s">
        <v>133</v>
      </c>
      <c r="AZ69" t="s">
        <v>133</v>
      </c>
    </row>
    <row r="70" spans="1:52" customFormat="1" x14ac:dyDescent="0.25">
      <c r="A70">
        <v>338882</v>
      </c>
      <c r="B70" t="s">
        <v>201</v>
      </c>
      <c r="U70" t="s">
        <v>136</v>
      </c>
      <c r="Z70" t="s">
        <v>136</v>
      </c>
      <c r="AD70" t="s">
        <v>136</v>
      </c>
      <c r="AH70" t="s">
        <v>136</v>
      </c>
      <c r="AK70" t="s">
        <v>136</v>
      </c>
      <c r="AO70" t="s">
        <v>133</v>
      </c>
      <c r="AP70" t="s">
        <v>133</v>
      </c>
      <c r="AQ70" t="s">
        <v>133</v>
      </c>
      <c r="AR70" t="s">
        <v>133</v>
      </c>
      <c r="AS70" t="s">
        <v>133</v>
      </c>
      <c r="AT70" t="s">
        <v>133</v>
      </c>
      <c r="AU70" t="s">
        <v>133</v>
      </c>
      <c r="AV70" t="s">
        <v>133</v>
      </c>
      <c r="AW70" t="s">
        <v>133</v>
      </c>
      <c r="AX70" t="s">
        <v>133</v>
      </c>
      <c r="AY70" t="s">
        <v>133</v>
      </c>
      <c r="AZ70" t="s">
        <v>133</v>
      </c>
    </row>
    <row r="71" spans="1:52" customFormat="1" x14ac:dyDescent="0.25">
      <c r="A71">
        <v>338960</v>
      </c>
      <c r="B71" t="s">
        <v>201</v>
      </c>
      <c r="N71" t="s">
        <v>136</v>
      </c>
      <c r="AC71" t="s">
        <v>136</v>
      </c>
      <c r="AO71" t="s">
        <v>136</v>
      </c>
      <c r="AP71" t="s">
        <v>136</v>
      </c>
      <c r="AQ71" t="s">
        <v>136</v>
      </c>
      <c r="AR71" t="s">
        <v>136</v>
      </c>
      <c r="AU71" t="s">
        <v>136</v>
      </c>
      <c r="AW71" t="s">
        <v>135</v>
      </c>
      <c r="AY71" t="s">
        <v>136</v>
      </c>
    </row>
    <row r="72" spans="1:52" customFormat="1" x14ac:dyDescent="0.25">
      <c r="A72">
        <v>316632</v>
      </c>
      <c r="B72" t="s">
        <v>201</v>
      </c>
      <c r="AA72" t="s">
        <v>202</v>
      </c>
      <c r="AH72" t="s">
        <v>202</v>
      </c>
      <c r="AM72" t="s">
        <v>202</v>
      </c>
      <c r="AO72" t="s">
        <v>202</v>
      </c>
      <c r="AP72" t="s">
        <v>202</v>
      </c>
      <c r="AU72" t="s">
        <v>202</v>
      </c>
      <c r="AW72" t="s">
        <v>202</v>
      </c>
      <c r="AX72" t="s">
        <v>202</v>
      </c>
      <c r="AY72" t="s">
        <v>202</v>
      </c>
    </row>
    <row r="73" spans="1:52" customFormat="1" x14ac:dyDescent="0.25">
      <c r="A73">
        <v>322811</v>
      </c>
      <c r="B73" t="s">
        <v>201</v>
      </c>
      <c r="Z73" t="s">
        <v>202</v>
      </c>
      <c r="AG73" t="s">
        <v>202</v>
      </c>
      <c r="AO73" t="s">
        <v>202</v>
      </c>
      <c r="AP73" t="s">
        <v>202</v>
      </c>
      <c r="AQ73" t="s">
        <v>202</v>
      </c>
      <c r="AV73" t="s">
        <v>202</v>
      </c>
      <c r="AW73" t="s">
        <v>202</v>
      </c>
      <c r="AX73" t="s">
        <v>202</v>
      </c>
      <c r="AZ73" t="s">
        <v>202</v>
      </c>
    </row>
    <row r="74" spans="1:52" customFormat="1" x14ac:dyDescent="0.25">
      <c r="A74">
        <v>323347</v>
      </c>
      <c r="B74" t="s">
        <v>201</v>
      </c>
      <c r="V74" t="s">
        <v>202</v>
      </c>
      <c r="AG74" t="s">
        <v>202</v>
      </c>
      <c r="AM74" t="s">
        <v>202</v>
      </c>
      <c r="AO74" t="s">
        <v>202</v>
      </c>
      <c r="AP74" t="s">
        <v>202</v>
      </c>
      <c r="AY74" t="s">
        <v>202</v>
      </c>
    </row>
    <row r="75" spans="1:52" customFormat="1" x14ac:dyDescent="0.25">
      <c r="A75">
        <v>325311</v>
      </c>
      <c r="B75" t="s">
        <v>201</v>
      </c>
      <c r="X75" t="s">
        <v>202</v>
      </c>
      <c r="AE75" t="s">
        <v>202</v>
      </c>
      <c r="AH75" t="s">
        <v>202</v>
      </c>
      <c r="AP75" t="s">
        <v>202</v>
      </c>
      <c r="AW75" t="s">
        <v>202</v>
      </c>
    </row>
    <row r="76" spans="1:52" customFormat="1" x14ac:dyDescent="0.25">
      <c r="A76">
        <v>325595</v>
      </c>
      <c r="B76" t="s">
        <v>201</v>
      </c>
      <c r="AQ76" t="s">
        <v>202</v>
      </c>
    </row>
    <row r="77" spans="1:52" customFormat="1" x14ac:dyDescent="0.25">
      <c r="A77">
        <v>327539</v>
      </c>
      <c r="B77" t="s">
        <v>201</v>
      </c>
      <c r="AO77" t="s">
        <v>202</v>
      </c>
      <c r="AP77" t="s">
        <v>202</v>
      </c>
      <c r="AQ77" t="s">
        <v>202</v>
      </c>
      <c r="AR77" t="s">
        <v>202</v>
      </c>
      <c r="AS77" t="s">
        <v>202</v>
      </c>
      <c r="AT77" t="s">
        <v>202</v>
      </c>
      <c r="AU77" t="s">
        <v>202</v>
      </c>
      <c r="AV77" t="s">
        <v>202</v>
      </c>
      <c r="AW77" t="s">
        <v>202</v>
      </c>
      <c r="AX77" t="s">
        <v>202</v>
      </c>
      <c r="AY77" t="s">
        <v>202</v>
      </c>
      <c r="AZ77" t="s">
        <v>202</v>
      </c>
    </row>
    <row r="78" spans="1:52" customFormat="1" x14ac:dyDescent="0.25">
      <c r="A78">
        <v>337047</v>
      </c>
      <c r="B78" t="s">
        <v>201</v>
      </c>
      <c r="AM78" t="s">
        <v>202</v>
      </c>
      <c r="AN78" t="s">
        <v>202</v>
      </c>
      <c r="AO78" t="s">
        <v>202</v>
      </c>
      <c r="AP78" t="s">
        <v>202</v>
      </c>
      <c r="AQ78" t="s">
        <v>202</v>
      </c>
      <c r="AR78" t="s">
        <v>202</v>
      </c>
      <c r="AS78" t="s">
        <v>202</v>
      </c>
      <c r="AU78" t="s">
        <v>202</v>
      </c>
      <c r="AV78" t="s">
        <v>202</v>
      </c>
      <c r="AW78" t="s">
        <v>202</v>
      </c>
      <c r="AX78" t="s">
        <v>202</v>
      </c>
      <c r="AY78" t="s">
        <v>202</v>
      </c>
      <c r="AZ78" t="s">
        <v>202</v>
      </c>
    </row>
    <row r="79" spans="1:52" customFormat="1" x14ac:dyDescent="0.25">
      <c r="A79">
        <v>315770</v>
      </c>
      <c r="B79" t="s">
        <v>201</v>
      </c>
      <c r="AX79" t="s">
        <v>202</v>
      </c>
    </row>
    <row r="80" spans="1:52" customFormat="1" x14ac:dyDescent="0.25">
      <c r="A80">
        <v>303007</v>
      </c>
      <c r="B80" t="s">
        <v>201</v>
      </c>
      <c r="AB80" t="s">
        <v>202</v>
      </c>
      <c r="AE80" t="s">
        <v>202</v>
      </c>
      <c r="AM80" t="s">
        <v>202</v>
      </c>
      <c r="AN80" t="s">
        <v>202</v>
      </c>
      <c r="AO80" t="s">
        <v>202</v>
      </c>
      <c r="AQ80" t="s">
        <v>202</v>
      </c>
      <c r="AR80" t="s">
        <v>202</v>
      </c>
      <c r="AT80" t="s">
        <v>202</v>
      </c>
      <c r="AU80" t="s">
        <v>202</v>
      </c>
      <c r="AV80" t="s">
        <v>202</v>
      </c>
      <c r="AW80" t="s">
        <v>202</v>
      </c>
      <c r="AX80" t="s">
        <v>202</v>
      </c>
      <c r="AY80" t="s">
        <v>202</v>
      </c>
      <c r="AZ80" t="s">
        <v>202</v>
      </c>
    </row>
    <row r="81" spans="1:52" customFormat="1" x14ac:dyDescent="0.25">
      <c r="A81">
        <v>315650</v>
      </c>
      <c r="B81" t="s">
        <v>201</v>
      </c>
      <c r="I81" t="s">
        <v>202</v>
      </c>
      <c r="V81" t="s">
        <v>202</v>
      </c>
      <c r="AB81" t="s">
        <v>202</v>
      </c>
      <c r="AG81" t="s">
        <v>202</v>
      </c>
      <c r="AN81" t="s">
        <v>202</v>
      </c>
      <c r="AP81" t="s">
        <v>202</v>
      </c>
      <c r="AQ81" t="s">
        <v>202</v>
      </c>
      <c r="AT81" t="s">
        <v>202</v>
      </c>
      <c r="AV81" t="s">
        <v>202</v>
      </c>
      <c r="AW81" t="s">
        <v>202</v>
      </c>
      <c r="AY81" t="s">
        <v>202</v>
      </c>
      <c r="AZ81" t="s">
        <v>202</v>
      </c>
    </row>
    <row r="82" spans="1:52" customFormat="1" x14ac:dyDescent="0.25">
      <c r="A82">
        <v>334862</v>
      </c>
      <c r="B82" t="s">
        <v>201</v>
      </c>
      <c r="U82" t="s">
        <v>202</v>
      </c>
      <c r="AA82" t="s">
        <v>202</v>
      </c>
      <c r="AH82" t="s">
        <v>202</v>
      </c>
      <c r="AI82" t="s">
        <v>202</v>
      </c>
      <c r="AM82" t="s">
        <v>202</v>
      </c>
      <c r="AN82" t="s">
        <v>202</v>
      </c>
      <c r="AO82" t="s">
        <v>202</v>
      </c>
      <c r="AP82" t="s">
        <v>202</v>
      </c>
      <c r="AQ82" t="s">
        <v>202</v>
      </c>
      <c r="AR82" t="s">
        <v>202</v>
      </c>
      <c r="AS82" t="s">
        <v>202</v>
      </c>
      <c r="AT82" t="s">
        <v>202</v>
      </c>
      <c r="AU82" t="s">
        <v>202</v>
      </c>
      <c r="AV82" t="s">
        <v>202</v>
      </c>
      <c r="AW82" t="s">
        <v>202</v>
      </c>
      <c r="AX82" t="s">
        <v>202</v>
      </c>
      <c r="AY82" t="s">
        <v>202</v>
      </c>
      <c r="AZ82" t="s">
        <v>202</v>
      </c>
    </row>
    <row r="83" spans="1:52" customFormat="1" x14ac:dyDescent="0.25">
      <c r="A83">
        <v>313245</v>
      </c>
      <c r="B83" t="s">
        <v>201</v>
      </c>
      <c r="AF83" t="s">
        <v>202</v>
      </c>
      <c r="AJ83" t="s">
        <v>202</v>
      </c>
      <c r="AK83" t="s">
        <v>202</v>
      </c>
      <c r="AN83" t="s">
        <v>202</v>
      </c>
      <c r="AP83" t="s">
        <v>202</v>
      </c>
      <c r="AQ83" t="s">
        <v>202</v>
      </c>
      <c r="AR83" t="s">
        <v>202</v>
      </c>
      <c r="AS83" t="s">
        <v>202</v>
      </c>
      <c r="AT83" t="s">
        <v>202</v>
      </c>
      <c r="AU83" t="s">
        <v>202</v>
      </c>
      <c r="AV83" t="s">
        <v>202</v>
      </c>
      <c r="AW83" t="s">
        <v>202</v>
      </c>
      <c r="AX83" t="s">
        <v>202</v>
      </c>
      <c r="AY83" t="s">
        <v>202</v>
      </c>
      <c r="AZ83" t="s">
        <v>202</v>
      </c>
    </row>
    <row r="84" spans="1:52" customFormat="1" x14ac:dyDescent="0.25">
      <c r="A84">
        <v>337274</v>
      </c>
      <c r="B84" t="s">
        <v>201</v>
      </c>
      <c r="AG84" t="s">
        <v>202</v>
      </c>
      <c r="AL84" t="s">
        <v>202</v>
      </c>
      <c r="AN84" t="s">
        <v>202</v>
      </c>
      <c r="AO84" t="s">
        <v>202</v>
      </c>
      <c r="AP84" t="s">
        <v>202</v>
      </c>
      <c r="AQ84" t="s">
        <v>202</v>
      </c>
      <c r="AR84" t="s">
        <v>202</v>
      </c>
      <c r="AS84" t="s">
        <v>202</v>
      </c>
      <c r="AT84" t="s">
        <v>202</v>
      </c>
      <c r="AU84" t="s">
        <v>202</v>
      </c>
      <c r="AV84" t="s">
        <v>202</v>
      </c>
      <c r="AW84" t="s">
        <v>202</v>
      </c>
      <c r="AX84" t="s">
        <v>202</v>
      </c>
      <c r="AY84" t="s">
        <v>202</v>
      </c>
      <c r="AZ84" t="s">
        <v>202</v>
      </c>
    </row>
    <row r="85" spans="1:52" customFormat="1" x14ac:dyDescent="0.25">
      <c r="A85">
        <v>322487</v>
      </c>
      <c r="B85" t="s">
        <v>201</v>
      </c>
      <c r="V85" t="s">
        <v>202</v>
      </c>
      <c r="AN85" t="s">
        <v>202</v>
      </c>
      <c r="AP85" t="s">
        <v>202</v>
      </c>
      <c r="AQ85" t="s">
        <v>202</v>
      </c>
      <c r="AS85" t="s">
        <v>202</v>
      </c>
      <c r="AT85" t="s">
        <v>202</v>
      </c>
      <c r="AU85" t="s">
        <v>202</v>
      </c>
      <c r="AW85" t="s">
        <v>202</v>
      </c>
      <c r="AX85" t="s">
        <v>202</v>
      </c>
      <c r="AY85" t="s">
        <v>202</v>
      </c>
      <c r="AZ85" t="s">
        <v>202</v>
      </c>
    </row>
    <row r="86" spans="1:52" customFormat="1" x14ac:dyDescent="0.25">
      <c r="A86">
        <v>323757</v>
      </c>
      <c r="B86" t="s">
        <v>201</v>
      </c>
      <c r="AG86" t="s">
        <v>202</v>
      </c>
      <c r="AI86" t="s">
        <v>202</v>
      </c>
      <c r="AM86" t="s">
        <v>202</v>
      </c>
      <c r="AN86" t="s">
        <v>202</v>
      </c>
      <c r="AO86" t="s">
        <v>202</v>
      </c>
      <c r="AP86" t="s">
        <v>202</v>
      </c>
      <c r="AQ86" t="s">
        <v>202</v>
      </c>
      <c r="AR86" t="s">
        <v>202</v>
      </c>
      <c r="AS86" t="s">
        <v>202</v>
      </c>
      <c r="AT86" t="s">
        <v>202</v>
      </c>
      <c r="AU86" t="s">
        <v>202</v>
      </c>
      <c r="AV86" t="s">
        <v>202</v>
      </c>
      <c r="AW86" t="s">
        <v>202</v>
      </c>
      <c r="AX86" t="s">
        <v>202</v>
      </c>
      <c r="AY86" t="s">
        <v>202</v>
      </c>
      <c r="AZ86" t="s">
        <v>202</v>
      </c>
    </row>
    <row r="87" spans="1:52" customFormat="1" x14ac:dyDescent="0.25">
      <c r="A87">
        <v>328676</v>
      </c>
      <c r="B87" t="s">
        <v>201</v>
      </c>
      <c r="AB87" t="s">
        <v>202</v>
      </c>
      <c r="AI87" t="s">
        <v>202</v>
      </c>
      <c r="AK87" t="s">
        <v>202</v>
      </c>
      <c r="AM87" t="s">
        <v>202</v>
      </c>
      <c r="AO87" t="s">
        <v>202</v>
      </c>
      <c r="AP87" t="s">
        <v>202</v>
      </c>
      <c r="AQ87" t="s">
        <v>202</v>
      </c>
      <c r="AR87" t="s">
        <v>202</v>
      </c>
      <c r="AS87" t="s">
        <v>202</v>
      </c>
      <c r="AT87" t="s">
        <v>202</v>
      </c>
      <c r="AU87" t="s">
        <v>202</v>
      </c>
      <c r="AV87" t="s">
        <v>202</v>
      </c>
      <c r="AW87" t="s">
        <v>202</v>
      </c>
      <c r="AY87" t="s">
        <v>202</v>
      </c>
      <c r="AZ87" t="s">
        <v>202</v>
      </c>
    </row>
    <row r="88" spans="1:52" customFormat="1" x14ac:dyDescent="0.25">
      <c r="A88">
        <v>334937</v>
      </c>
      <c r="B88" t="s">
        <v>201</v>
      </c>
      <c r="AB88" t="s">
        <v>202</v>
      </c>
      <c r="AJ88" t="s">
        <v>202</v>
      </c>
      <c r="AQ88" t="s">
        <v>202</v>
      </c>
      <c r="AS88" t="s">
        <v>202</v>
      </c>
      <c r="AT88" t="s">
        <v>202</v>
      </c>
      <c r="AU88" t="s">
        <v>202</v>
      </c>
      <c r="AV88" t="s">
        <v>202</v>
      </c>
      <c r="AW88" t="s">
        <v>202</v>
      </c>
      <c r="AX88" t="s">
        <v>202</v>
      </c>
      <c r="AY88" t="s">
        <v>202</v>
      </c>
      <c r="AZ88" t="s">
        <v>202</v>
      </c>
    </row>
    <row r="89" spans="1:52" customFormat="1" x14ac:dyDescent="0.25">
      <c r="A89">
        <v>321445</v>
      </c>
      <c r="B89" t="s">
        <v>201</v>
      </c>
      <c r="W89" t="s">
        <v>202</v>
      </c>
      <c r="AE89" t="s">
        <v>202</v>
      </c>
      <c r="AI89" t="s">
        <v>202</v>
      </c>
      <c r="AK89" t="s">
        <v>202</v>
      </c>
      <c r="AM89" t="s">
        <v>202</v>
      </c>
      <c r="AO89" t="s">
        <v>202</v>
      </c>
      <c r="AP89" t="s">
        <v>202</v>
      </c>
      <c r="AQ89" t="s">
        <v>202</v>
      </c>
      <c r="AR89" t="s">
        <v>202</v>
      </c>
      <c r="AS89" t="s">
        <v>202</v>
      </c>
      <c r="AT89" t="s">
        <v>202</v>
      </c>
      <c r="AU89" t="s">
        <v>202</v>
      </c>
      <c r="AV89" t="s">
        <v>202</v>
      </c>
      <c r="AW89" t="s">
        <v>202</v>
      </c>
      <c r="AX89" t="s">
        <v>202</v>
      </c>
      <c r="AY89" t="s">
        <v>202</v>
      </c>
      <c r="AZ89" t="s">
        <v>202</v>
      </c>
    </row>
    <row r="90" spans="1:52" customFormat="1" x14ac:dyDescent="0.25">
      <c r="A90">
        <v>337168</v>
      </c>
      <c r="B90" t="s">
        <v>201</v>
      </c>
      <c r="P90" t="s">
        <v>202</v>
      </c>
      <c r="W90" t="s">
        <v>202</v>
      </c>
      <c r="AH90" t="s">
        <v>202</v>
      </c>
      <c r="AL90" t="s">
        <v>202</v>
      </c>
      <c r="AM90" t="s">
        <v>202</v>
      </c>
      <c r="AO90" t="s">
        <v>202</v>
      </c>
      <c r="AP90" t="s">
        <v>202</v>
      </c>
      <c r="AQ90" t="s">
        <v>202</v>
      </c>
      <c r="AR90" t="s">
        <v>202</v>
      </c>
      <c r="AT90" t="s">
        <v>202</v>
      </c>
      <c r="AU90" t="s">
        <v>202</v>
      </c>
      <c r="AV90" t="s">
        <v>202</v>
      </c>
      <c r="AW90" t="s">
        <v>202</v>
      </c>
      <c r="AX90" t="s">
        <v>202</v>
      </c>
      <c r="AY90" t="s">
        <v>202</v>
      </c>
      <c r="AZ90" t="s">
        <v>202</v>
      </c>
    </row>
    <row r="91" spans="1:52" customFormat="1" x14ac:dyDescent="0.25">
      <c r="A91">
        <v>322961</v>
      </c>
      <c r="B91" t="s">
        <v>201</v>
      </c>
      <c r="X91" t="s">
        <v>202</v>
      </c>
      <c r="AC91" t="s">
        <v>202</v>
      </c>
      <c r="AH91" t="s">
        <v>202</v>
      </c>
      <c r="AI91" t="s">
        <v>202</v>
      </c>
      <c r="AK91" t="s">
        <v>202</v>
      </c>
      <c r="AO91" t="s">
        <v>202</v>
      </c>
      <c r="AP91" t="s">
        <v>202</v>
      </c>
      <c r="AQ91" t="s">
        <v>202</v>
      </c>
      <c r="AR91" t="s">
        <v>202</v>
      </c>
      <c r="AT91" t="s">
        <v>202</v>
      </c>
      <c r="AU91" t="s">
        <v>202</v>
      </c>
      <c r="AV91" t="s">
        <v>202</v>
      </c>
      <c r="AW91" t="s">
        <v>202</v>
      </c>
      <c r="AX91" t="s">
        <v>202</v>
      </c>
      <c r="AY91" t="s">
        <v>202</v>
      </c>
      <c r="AZ91" t="s">
        <v>202</v>
      </c>
    </row>
    <row r="92" spans="1:52" customFormat="1" x14ac:dyDescent="0.25">
      <c r="A92">
        <v>313612</v>
      </c>
      <c r="B92" t="s">
        <v>201</v>
      </c>
      <c r="AD92" t="s">
        <v>202</v>
      </c>
      <c r="AK92" t="s">
        <v>202</v>
      </c>
      <c r="AL92" t="s">
        <v>202</v>
      </c>
      <c r="AM92" t="s">
        <v>202</v>
      </c>
      <c r="AO92" t="s">
        <v>202</v>
      </c>
      <c r="AP92" t="s">
        <v>202</v>
      </c>
      <c r="AQ92" t="s">
        <v>202</v>
      </c>
      <c r="AR92" t="s">
        <v>202</v>
      </c>
      <c r="AS92" t="s">
        <v>202</v>
      </c>
      <c r="AT92" t="s">
        <v>202</v>
      </c>
      <c r="AU92" t="s">
        <v>202</v>
      </c>
      <c r="AV92" t="s">
        <v>202</v>
      </c>
      <c r="AW92" t="s">
        <v>202</v>
      </c>
      <c r="AX92" t="s">
        <v>202</v>
      </c>
      <c r="AY92" t="s">
        <v>202</v>
      </c>
      <c r="AZ92" t="s">
        <v>202</v>
      </c>
    </row>
    <row r="93" spans="1:52" customFormat="1" x14ac:dyDescent="0.25">
      <c r="A93">
        <v>321859</v>
      </c>
      <c r="B93" t="s">
        <v>201</v>
      </c>
      <c r="AG93" t="s">
        <v>202</v>
      </c>
      <c r="AH93" t="s">
        <v>202</v>
      </c>
      <c r="AI93" t="s">
        <v>202</v>
      </c>
      <c r="AK93" t="s">
        <v>202</v>
      </c>
      <c r="AO93" t="s">
        <v>202</v>
      </c>
      <c r="AP93" t="s">
        <v>202</v>
      </c>
      <c r="AQ93" t="s">
        <v>202</v>
      </c>
      <c r="AR93" t="s">
        <v>202</v>
      </c>
      <c r="AS93" t="s">
        <v>202</v>
      </c>
      <c r="AT93" t="s">
        <v>202</v>
      </c>
      <c r="AU93" t="s">
        <v>202</v>
      </c>
      <c r="AV93" t="s">
        <v>202</v>
      </c>
      <c r="AW93" t="s">
        <v>202</v>
      </c>
      <c r="AX93" t="s">
        <v>202</v>
      </c>
      <c r="AY93" t="s">
        <v>202</v>
      </c>
      <c r="AZ93" t="s">
        <v>202</v>
      </c>
    </row>
    <row r="94" spans="1:52" customFormat="1" x14ac:dyDescent="0.25">
      <c r="A94">
        <v>338299</v>
      </c>
      <c r="B94" t="s">
        <v>201</v>
      </c>
      <c r="P94" t="s">
        <v>202</v>
      </c>
      <c r="W94" t="s">
        <v>202</v>
      </c>
      <c r="AA94" t="s">
        <v>202</v>
      </c>
      <c r="AE94" t="s">
        <v>202</v>
      </c>
      <c r="AO94" t="s">
        <v>202</v>
      </c>
      <c r="AP94" t="s">
        <v>202</v>
      </c>
      <c r="AQ94" t="s">
        <v>202</v>
      </c>
      <c r="AR94" t="s">
        <v>202</v>
      </c>
      <c r="AS94" t="s">
        <v>202</v>
      </c>
      <c r="AT94" t="s">
        <v>202</v>
      </c>
      <c r="AU94" t="s">
        <v>202</v>
      </c>
      <c r="AV94" t="s">
        <v>202</v>
      </c>
      <c r="AW94" t="s">
        <v>202</v>
      </c>
      <c r="AX94" t="s">
        <v>202</v>
      </c>
      <c r="AY94" t="s">
        <v>202</v>
      </c>
      <c r="AZ94" t="s">
        <v>202</v>
      </c>
    </row>
    <row r="95" spans="1:52" customFormat="1" x14ac:dyDescent="0.25">
      <c r="A95">
        <v>321673</v>
      </c>
      <c r="B95" t="s">
        <v>201</v>
      </c>
      <c r="P95" t="s">
        <v>202</v>
      </c>
      <c r="AG95" t="s">
        <v>202</v>
      </c>
      <c r="AI95" t="s">
        <v>202</v>
      </c>
      <c r="AJ95" t="s">
        <v>202</v>
      </c>
      <c r="AO95" t="s">
        <v>202</v>
      </c>
      <c r="AP95" t="s">
        <v>202</v>
      </c>
      <c r="AQ95" t="s">
        <v>202</v>
      </c>
      <c r="AR95" t="s">
        <v>202</v>
      </c>
      <c r="AS95" t="s">
        <v>202</v>
      </c>
      <c r="AT95" t="s">
        <v>202</v>
      </c>
      <c r="AU95" t="s">
        <v>202</v>
      </c>
      <c r="AV95" t="s">
        <v>202</v>
      </c>
      <c r="AW95" t="s">
        <v>202</v>
      </c>
      <c r="AX95" t="s">
        <v>202</v>
      </c>
      <c r="AY95" t="s">
        <v>202</v>
      </c>
      <c r="AZ95" t="s">
        <v>202</v>
      </c>
    </row>
    <row r="96" spans="1:52" customFormat="1" x14ac:dyDescent="0.25">
      <c r="A96">
        <v>302853</v>
      </c>
      <c r="B96" t="s">
        <v>201</v>
      </c>
      <c r="M96" t="s">
        <v>202</v>
      </c>
      <c r="AD96" t="s">
        <v>202</v>
      </c>
      <c r="AI96" t="s">
        <v>202</v>
      </c>
      <c r="AL96" t="s">
        <v>202</v>
      </c>
      <c r="AO96" t="s">
        <v>202</v>
      </c>
      <c r="AP96" t="s">
        <v>202</v>
      </c>
      <c r="AQ96" t="s">
        <v>202</v>
      </c>
      <c r="AR96" t="s">
        <v>202</v>
      </c>
      <c r="AS96" t="s">
        <v>202</v>
      </c>
      <c r="AT96" t="s">
        <v>202</v>
      </c>
      <c r="AU96" t="s">
        <v>202</v>
      </c>
      <c r="AV96" t="s">
        <v>202</v>
      </c>
      <c r="AW96" t="s">
        <v>202</v>
      </c>
      <c r="AX96" t="s">
        <v>202</v>
      </c>
      <c r="AY96" t="s">
        <v>202</v>
      </c>
      <c r="AZ96" t="s">
        <v>202</v>
      </c>
    </row>
    <row r="97" spans="1:52" customFormat="1" x14ac:dyDescent="0.25">
      <c r="A97">
        <v>320334</v>
      </c>
      <c r="B97" t="s">
        <v>201</v>
      </c>
      <c r="I97" t="s">
        <v>202</v>
      </c>
      <c r="AE97" t="s">
        <v>202</v>
      </c>
      <c r="AG97" t="s">
        <v>202</v>
      </c>
      <c r="AI97" t="s">
        <v>202</v>
      </c>
      <c r="AO97" t="s">
        <v>202</v>
      </c>
      <c r="AP97" t="s">
        <v>202</v>
      </c>
      <c r="AQ97" t="s">
        <v>202</v>
      </c>
      <c r="AR97" t="s">
        <v>202</v>
      </c>
      <c r="AS97" t="s">
        <v>202</v>
      </c>
      <c r="AT97" t="s">
        <v>202</v>
      </c>
      <c r="AU97" t="s">
        <v>202</v>
      </c>
      <c r="AV97" t="s">
        <v>202</v>
      </c>
      <c r="AW97" t="s">
        <v>202</v>
      </c>
      <c r="AX97" t="s">
        <v>202</v>
      </c>
      <c r="AY97" t="s">
        <v>202</v>
      </c>
      <c r="AZ97" t="s">
        <v>202</v>
      </c>
    </row>
    <row r="98" spans="1:52" customFormat="1" x14ac:dyDescent="0.25">
      <c r="A98">
        <v>320582</v>
      </c>
      <c r="B98" t="s">
        <v>201</v>
      </c>
      <c r="AD98" t="s">
        <v>202</v>
      </c>
      <c r="AE98" t="s">
        <v>202</v>
      </c>
      <c r="AF98" t="s">
        <v>202</v>
      </c>
      <c r="AI98" t="s">
        <v>202</v>
      </c>
      <c r="AO98" t="s">
        <v>202</v>
      </c>
      <c r="AP98" t="s">
        <v>202</v>
      </c>
      <c r="AQ98" t="s">
        <v>202</v>
      </c>
      <c r="AR98" t="s">
        <v>202</v>
      </c>
      <c r="AS98" t="s">
        <v>202</v>
      </c>
      <c r="AT98" t="s">
        <v>202</v>
      </c>
      <c r="AU98" t="s">
        <v>202</v>
      </c>
      <c r="AV98" t="s">
        <v>202</v>
      </c>
      <c r="AW98" t="s">
        <v>202</v>
      </c>
      <c r="AX98" t="s">
        <v>202</v>
      </c>
      <c r="AY98" t="s">
        <v>202</v>
      </c>
      <c r="AZ98" t="s">
        <v>202</v>
      </c>
    </row>
    <row r="99" spans="1:52" customFormat="1" x14ac:dyDescent="0.25">
      <c r="A99">
        <v>337186</v>
      </c>
      <c r="B99" t="s">
        <v>201</v>
      </c>
      <c r="W99" t="s">
        <v>202</v>
      </c>
      <c r="Z99" t="s">
        <v>202</v>
      </c>
      <c r="AE99" t="s">
        <v>202</v>
      </c>
      <c r="AK99" t="s">
        <v>202</v>
      </c>
      <c r="AO99" t="s">
        <v>202</v>
      </c>
      <c r="AP99" t="s">
        <v>202</v>
      </c>
      <c r="AQ99" t="s">
        <v>202</v>
      </c>
      <c r="AR99" t="s">
        <v>202</v>
      </c>
      <c r="AS99" t="s">
        <v>202</v>
      </c>
      <c r="AT99" t="s">
        <v>202</v>
      </c>
      <c r="AU99" t="s">
        <v>202</v>
      </c>
      <c r="AV99" t="s">
        <v>202</v>
      </c>
      <c r="AW99" t="s">
        <v>202</v>
      </c>
      <c r="AX99" t="s">
        <v>202</v>
      </c>
      <c r="AY99" t="s">
        <v>202</v>
      </c>
      <c r="AZ99" t="s">
        <v>202</v>
      </c>
    </row>
    <row r="100" spans="1:52" customFormat="1" x14ac:dyDescent="0.25">
      <c r="A100">
        <v>302477</v>
      </c>
      <c r="B100" t="s">
        <v>201</v>
      </c>
      <c r="P100" t="s">
        <v>202</v>
      </c>
      <c r="AC100" t="s">
        <v>202</v>
      </c>
      <c r="AG100" t="s">
        <v>202</v>
      </c>
      <c r="AI100" t="s">
        <v>202</v>
      </c>
      <c r="AO100" t="s">
        <v>202</v>
      </c>
      <c r="AP100" t="s">
        <v>202</v>
      </c>
      <c r="AQ100" t="s">
        <v>202</v>
      </c>
      <c r="AS100" t="s">
        <v>202</v>
      </c>
      <c r="AT100" t="s">
        <v>202</v>
      </c>
      <c r="AU100" t="s">
        <v>202</v>
      </c>
      <c r="AV100" t="s">
        <v>202</v>
      </c>
      <c r="AW100" t="s">
        <v>202</v>
      </c>
      <c r="AX100" t="s">
        <v>202</v>
      </c>
      <c r="AY100" t="s">
        <v>202</v>
      </c>
      <c r="AZ100" t="s">
        <v>202</v>
      </c>
    </row>
    <row r="101" spans="1:52" customFormat="1" x14ac:dyDescent="0.25">
      <c r="A101">
        <v>329862</v>
      </c>
      <c r="B101" t="s">
        <v>201</v>
      </c>
      <c r="AG101" t="s">
        <v>202</v>
      </c>
      <c r="AH101" t="s">
        <v>202</v>
      </c>
      <c r="AM101" t="s">
        <v>202</v>
      </c>
      <c r="AO101" t="s">
        <v>202</v>
      </c>
      <c r="AP101" t="s">
        <v>202</v>
      </c>
      <c r="AQ101" t="s">
        <v>202</v>
      </c>
      <c r="AR101" t="s">
        <v>202</v>
      </c>
      <c r="AS101" t="s">
        <v>202</v>
      </c>
      <c r="AT101" t="s">
        <v>202</v>
      </c>
      <c r="AU101" t="s">
        <v>202</v>
      </c>
      <c r="AV101" t="s">
        <v>202</v>
      </c>
      <c r="AW101" t="s">
        <v>202</v>
      </c>
      <c r="AX101" t="s">
        <v>202</v>
      </c>
      <c r="AY101" t="s">
        <v>202</v>
      </c>
      <c r="AZ101" t="s">
        <v>202</v>
      </c>
    </row>
    <row r="102" spans="1:52" customFormat="1" x14ac:dyDescent="0.25">
      <c r="A102">
        <v>325687</v>
      </c>
      <c r="B102" t="s">
        <v>201</v>
      </c>
      <c r="AH102" t="s">
        <v>202</v>
      </c>
      <c r="AI102" t="s">
        <v>202</v>
      </c>
      <c r="AJ102" t="s">
        <v>202</v>
      </c>
      <c r="AO102" t="s">
        <v>202</v>
      </c>
      <c r="AP102" t="s">
        <v>202</v>
      </c>
      <c r="AQ102" t="s">
        <v>202</v>
      </c>
      <c r="AR102" t="s">
        <v>202</v>
      </c>
      <c r="AS102" t="s">
        <v>202</v>
      </c>
      <c r="AT102" t="s">
        <v>202</v>
      </c>
      <c r="AU102" t="s">
        <v>202</v>
      </c>
      <c r="AV102" t="s">
        <v>202</v>
      </c>
      <c r="AW102" t="s">
        <v>202</v>
      </c>
      <c r="AX102" t="s">
        <v>202</v>
      </c>
      <c r="AY102" t="s">
        <v>202</v>
      </c>
      <c r="AZ102" t="s">
        <v>202</v>
      </c>
    </row>
    <row r="103" spans="1:52" customFormat="1" x14ac:dyDescent="0.25">
      <c r="A103">
        <v>325730</v>
      </c>
      <c r="B103" t="s">
        <v>201</v>
      </c>
      <c r="AD103" t="s">
        <v>202</v>
      </c>
      <c r="AG103" t="s">
        <v>202</v>
      </c>
      <c r="AK103" t="s">
        <v>202</v>
      </c>
      <c r="AO103" t="s">
        <v>202</v>
      </c>
      <c r="AP103" t="s">
        <v>202</v>
      </c>
      <c r="AQ103" t="s">
        <v>202</v>
      </c>
      <c r="AR103" t="s">
        <v>202</v>
      </c>
      <c r="AS103" t="s">
        <v>202</v>
      </c>
      <c r="AT103" t="s">
        <v>202</v>
      </c>
      <c r="AU103" t="s">
        <v>202</v>
      </c>
      <c r="AV103" t="s">
        <v>202</v>
      </c>
      <c r="AW103" t="s">
        <v>202</v>
      </c>
      <c r="AX103" t="s">
        <v>202</v>
      </c>
      <c r="AY103" t="s">
        <v>202</v>
      </c>
      <c r="AZ103" t="s">
        <v>202</v>
      </c>
    </row>
    <row r="104" spans="1:52" customFormat="1" x14ac:dyDescent="0.25">
      <c r="A104">
        <v>306489</v>
      </c>
      <c r="B104" t="s">
        <v>201</v>
      </c>
      <c r="AA104" t="s">
        <v>202</v>
      </c>
      <c r="AM104" t="s">
        <v>202</v>
      </c>
      <c r="AO104" t="s">
        <v>202</v>
      </c>
      <c r="AP104" t="s">
        <v>202</v>
      </c>
      <c r="AQ104" t="s">
        <v>202</v>
      </c>
      <c r="AR104" t="s">
        <v>202</v>
      </c>
      <c r="AS104" t="s">
        <v>202</v>
      </c>
      <c r="AT104" t="s">
        <v>202</v>
      </c>
      <c r="AU104" t="s">
        <v>202</v>
      </c>
      <c r="AV104" t="s">
        <v>202</v>
      </c>
      <c r="AW104" t="s">
        <v>202</v>
      </c>
      <c r="AX104" t="s">
        <v>202</v>
      </c>
      <c r="AY104" t="s">
        <v>202</v>
      </c>
      <c r="AZ104" t="s">
        <v>202</v>
      </c>
    </row>
    <row r="105" spans="1:52" customFormat="1" x14ac:dyDescent="0.25">
      <c r="A105">
        <v>329276</v>
      </c>
      <c r="B105" t="s">
        <v>201</v>
      </c>
      <c r="P105" t="s">
        <v>202</v>
      </c>
      <c r="W105" t="s">
        <v>202</v>
      </c>
      <c r="AO105" t="s">
        <v>202</v>
      </c>
      <c r="AP105" t="s">
        <v>202</v>
      </c>
      <c r="AQ105" t="s">
        <v>202</v>
      </c>
      <c r="AR105" t="s">
        <v>202</v>
      </c>
      <c r="AS105" t="s">
        <v>202</v>
      </c>
      <c r="AT105" t="s">
        <v>202</v>
      </c>
      <c r="AU105" t="s">
        <v>202</v>
      </c>
      <c r="AV105" t="s">
        <v>202</v>
      </c>
      <c r="AW105" t="s">
        <v>202</v>
      </c>
      <c r="AX105" t="s">
        <v>202</v>
      </c>
      <c r="AY105" t="s">
        <v>202</v>
      </c>
      <c r="AZ105" t="s">
        <v>202</v>
      </c>
    </row>
    <row r="106" spans="1:52" customFormat="1" x14ac:dyDescent="0.25">
      <c r="A106">
        <v>331078</v>
      </c>
      <c r="B106" t="s">
        <v>201</v>
      </c>
      <c r="AE106" t="s">
        <v>202</v>
      </c>
      <c r="AM106" t="s">
        <v>202</v>
      </c>
      <c r="AO106" t="s">
        <v>202</v>
      </c>
      <c r="AP106" t="s">
        <v>202</v>
      </c>
      <c r="AQ106" t="s">
        <v>202</v>
      </c>
      <c r="AR106" t="s">
        <v>202</v>
      </c>
      <c r="AS106" t="s">
        <v>202</v>
      </c>
      <c r="AT106" t="s">
        <v>202</v>
      </c>
      <c r="AU106" t="s">
        <v>202</v>
      </c>
      <c r="AV106" t="s">
        <v>202</v>
      </c>
      <c r="AW106" t="s">
        <v>202</v>
      </c>
      <c r="AX106" t="s">
        <v>202</v>
      </c>
      <c r="AY106" t="s">
        <v>202</v>
      </c>
      <c r="AZ106" t="s">
        <v>202</v>
      </c>
    </row>
    <row r="107" spans="1:52" customFormat="1" x14ac:dyDescent="0.25">
      <c r="A107">
        <v>319763</v>
      </c>
      <c r="B107" t="s">
        <v>201</v>
      </c>
      <c r="Y107" t="s">
        <v>202</v>
      </c>
      <c r="Z107" t="s">
        <v>202</v>
      </c>
      <c r="AG107" t="s">
        <v>202</v>
      </c>
      <c r="AI107" t="s">
        <v>202</v>
      </c>
      <c r="AQ107" t="s">
        <v>202</v>
      </c>
      <c r="AS107" t="s">
        <v>202</v>
      </c>
      <c r="AT107" t="s">
        <v>202</v>
      </c>
      <c r="AU107" t="s">
        <v>202</v>
      </c>
      <c r="AV107" t="s">
        <v>202</v>
      </c>
      <c r="AW107" t="s">
        <v>202</v>
      </c>
      <c r="AX107" t="s">
        <v>202</v>
      </c>
      <c r="AY107" t="s">
        <v>202</v>
      </c>
      <c r="AZ107" t="s">
        <v>202</v>
      </c>
    </row>
    <row r="108" spans="1:52" customFormat="1" x14ac:dyDescent="0.25">
      <c r="A108">
        <v>327545</v>
      </c>
      <c r="B108" t="s">
        <v>201</v>
      </c>
      <c r="Z108" t="s">
        <v>202</v>
      </c>
      <c r="AD108" t="s">
        <v>202</v>
      </c>
      <c r="AG108" t="s">
        <v>202</v>
      </c>
      <c r="AO108" t="s">
        <v>202</v>
      </c>
      <c r="AP108" t="s">
        <v>202</v>
      </c>
      <c r="AQ108" t="s">
        <v>202</v>
      </c>
      <c r="AT108" t="s">
        <v>202</v>
      </c>
      <c r="AU108" t="s">
        <v>202</v>
      </c>
      <c r="AV108" t="s">
        <v>202</v>
      </c>
      <c r="AW108" t="s">
        <v>202</v>
      </c>
      <c r="AX108" t="s">
        <v>202</v>
      </c>
      <c r="AY108" t="s">
        <v>202</v>
      </c>
      <c r="AZ108" t="s">
        <v>202</v>
      </c>
    </row>
    <row r="109" spans="1:52" customFormat="1" x14ac:dyDescent="0.25">
      <c r="A109">
        <v>334968</v>
      </c>
      <c r="B109" t="s">
        <v>201</v>
      </c>
      <c r="AG109" t="s">
        <v>202</v>
      </c>
      <c r="AK109" t="s">
        <v>202</v>
      </c>
      <c r="AO109" t="s">
        <v>202</v>
      </c>
      <c r="AP109" t="s">
        <v>202</v>
      </c>
      <c r="AQ109" t="s">
        <v>202</v>
      </c>
      <c r="AR109" t="s">
        <v>202</v>
      </c>
      <c r="AT109" t="s">
        <v>202</v>
      </c>
      <c r="AU109" t="s">
        <v>202</v>
      </c>
      <c r="AV109" t="s">
        <v>202</v>
      </c>
      <c r="AX109" t="s">
        <v>202</v>
      </c>
      <c r="AY109" t="s">
        <v>202</v>
      </c>
      <c r="AZ109" t="s">
        <v>202</v>
      </c>
    </row>
    <row r="110" spans="1:52" customFormat="1" x14ac:dyDescent="0.25">
      <c r="A110">
        <v>307501</v>
      </c>
      <c r="B110" t="s">
        <v>201</v>
      </c>
      <c r="AJ110" t="s">
        <v>202</v>
      </c>
      <c r="AP110" t="s">
        <v>202</v>
      </c>
      <c r="AQ110" t="s">
        <v>202</v>
      </c>
      <c r="AR110" t="s">
        <v>202</v>
      </c>
      <c r="AS110" t="s">
        <v>202</v>
      </c>
      <c r="AT110" t="s">
        <v>202</v>
      </c>
      <c r="AU110" t="s">
        <v>202</v>
      </c>
      <c r="AV110" t="s">
        <v>202</v>
      </c>
      <c r="AW110" t="s">
        <v>202</v>
      </c>
      <c r="AX110" t="s">
        <v>202</v>
      </c>
      <c r="AY110" t="s">
        <v>202</v>
      </c>
      <c r="AZ110" t="s">
        <v>202</v>
      </c>
    </row>
    <row r="111" spans="1:52" customFormat="1" x14ac:dyDescent="0.25">
      <c r="A111">
        <v>337224</v>
      </c>
      <c r="B111" t="s">
        <v>201</v>
      </c>
      <c r="P111" t="s">
        <v>202</v>
      </c>
      <c r="Z111" t="s">
        <v>202</v>
      </c>
      <c r="AP111" t="s">
        <v>202</v>
      </c>
      <c r="AQ111" t="s">
        <v>202</v>
      </c>
      <c r="AR111" t="s">
        <v>202</v>
      </c>
      <c r="AT111" t="s">
        <v>202</v>
      </c>
      <c r="AU111" t="s">
        <v>202</v>
      </c>
      <c r="AV111" t="s">
        <v>202</v>
      </c>
      <c r="AW111" t="s">
        <v>202</v>
      </c>
      <c r="AX111" t="s">
        <v>202</v>
      </c>
      <c r="AY111" t="s">
        <v>202</v>
      </c>
      <c r="AZ111" t="s">
        <v>202</v>
      </c>
    </row>
    <row r="112" spans="1:52" customFormat="1" x14ac:dyDescent="0.25">
      <c r="A112">
        <v>325974</v>
      </c>
      <c r="B112" t="s">
        <v>201</v>
      </c>
      <c r="AD112" t="s">
        <v>202</v>
      </c>
      <c r="AH112" t="s">
        <v>202</v>
      </c>
      <c r="AO112" t="s">
        <v>202</v>
      </c>
      <c r="AP112" t="s">
        <v>202</v>
      </c>
      <c r="AQ112" t="s">
        <v>202</v>
      </c>
      <c r="AS112" t="s">
        <v>202</v>
      </c>
      <c r="AU112" t="s">
        <v>202</v>
      </c>
      <c r="AV112" t="s">
        <v>202</v>
      </c>
      <c r="AW112" t="s">
        <v>202</v>
      </c>
      <c r="AX112" t="s">
        <v>202</v>
      </c>
      <c r="AY112" t="s">
        <v>202</v>
      </c>
      <c r="AZ112" t="s">
        <v>202</v>
      </c>
    </row>
    <row r="113" spans="1:52" customFormat="1" x14ac:dyDescent="0.25">
      <c r="A113">
        <v>333563</v>
      </c>
      <c r="B113" t="s">
        <v>201</v>
      </c>
      <c r="AK113" t="s">
        <v>202</v>
      </c>
      <c r="AP113" t="s">
        <v>202</v>
      </c>
      <c r="AQ113" t="s">
        <v>202</v>
      </c>
      <c r="AS113" t="s">
        <v>202</v>
      </c>
      <c r="AT113" t="s">
        <v>202</v>
      </c>
      <c r="AU113" t="s">
        <v>202</v>
      </c>
      <c r="AV113" t="s">
        <v>202</v>
      </c>
      <c r="AW113" t="s">
        <v>202</v>
      </c>
      <c r="AX113" t="s">
        <v>202</v>
      </c>
      <c r="AY113" t="s">
        <v>202</v>
      </c>
      <c r="AZ113" t="s">
        <v>202</v>
      </c>
    </row>
    <row r="114" spans="1:52" customFormat="1" x14ac:dyDescent="0.25">
      <c r="A114">
        <v>326820</v>
      </c>
      <c r="B114" t="s">
        <v>201</v>
      </c>
      <c r="AO114" t="s">
        <v>202</v>
      </c>
      <c r="AP114" t="s">
        <v>202</v>
      </c>
      <c r="AQ114" t="s">
        <v>202</v>
      </c>
      <c r="AS114" t="s">
        <v>202</v>
      </c>
      <c r="AT114" t="s">
        <v>202</v>
      </c>
      <c r="AU114" t="s">
        <v>202</v>
      </c>
      <c r="AV114" t="s">
        <v>202</v>
      </c>
      <c r="AW114" t="s">
        <v>202</v>
      </c>
      <c r="AX114" t="s">
        <v>202</v>
      </c>
      <c r="AY114" t="s">
        <v>202</v>
      </c>
      <c r="AZ114" t="s">
        <v>202</v>
      </c>
    </row>
    <row r="115" spans="1:52" customFormat="1" x14ac:dyDescent="0.25">
      <c r="A115">
        <v>319459</v>
      </c>
      <c r="B115" t="s">
        <v>201</v>
      </c>
      <c r="AE115" t="s">
        <v>202</v>
      </c>
      <c r="AH115" t="s">
        <v>202</v>
      </c>
      <c r="AM115" t="s">
        <v>202</v>
      </c>
      <c r="AO115" t="s">
        <v>202</v>
      </c>
      <c r="AQ115" t="s">
        <v>202</v>
      </c>
      <c r="AU115" t="s">
        <v>202</v>
      </c>
      <c r="AV115" t="s">
        <v>202</v>
      </c>
      <c r="AW115" t="s">
        <v>202</v>
      </c>
      <c r="AX115" t="s">
        <v>202</v>
      </c>
      <c r="AZ115" t="s">
        <v>202</v>
      </c>
    </row>
    <row r="116" spans="1:52" customFormat="1" x14ac:dyDescent="0.25">
      <c r="A116">
        <v>331331</v>
      </c>
      <c r="B116" t="s">
        <v>201</v>
      </c>
      <c r="AE116" t="s">
        <v>202</v>
      </c>
      <c r="AJ116" t="s">
        <v>202</v>
      </c>
      <c r="AO116" t="s">
        <v>202</v>
      </c>
      <c r="AP116" t="s">
        <v>202</v>
      </c>
      <c r="AQ116" t="s">
        <v>202</v>
      </c>
      <c r="AU116" t="s">
        <v>202</v>
      </c>
      <c r="AV116" t="s">
        <v>202</v>
      </c>
      <c r="AX116" t="s">
        <v>202</v>
      </c>
      <c r="AY116" t="s">
        <v>202</v>
      </c>
      <c r="AZ116" t="s">
        <v>202</v>
      </c>
    </row>
    <row r="117" spans="1:52" customFormat="1" x14ac:dyDescent="0.25">
      <c r="A117">
        <v>332108</v>
      </c>
      <c r="B117" t="s">
        <v>201</v>
      </c>
      <c r="AH117" t="s">
        <v>202</v>
      </c>
      <c r="AO117" t="s">
        <v>202</v>
      </c>
      <c r="AP117" t="s">
        <v>202</v>
      </c>
      <c r="AS117" t="s">
        <v>202</v>
      </c>
      <c r="AU117" t="s">
        <v>202</v>
      </c>
      <c r="AV117" t="s">
        <v>202</v>
      </c>
      <c r="AW117" t="s">
        <v>202</v>
      </c>
      <c r="AX117" t="s">
        <v>202</v>
      </c>
      <c r="AY117" t="s">
        <v>202</v>
      </c>
      <c r="AZ117" t="s">
        <v>202</v>
      </c>
    </row>
    <row r="118" spans="1:52" customFormat="1" x14ac:dyDescent="0.25">
      <c r="A118">
        <v>321842</v>
      </c>
      <c r="B118" t="s">
        <v>201</v>
      </c>
      <c r="AD118" t="s">
        <v>202</v>
      </c>
      <c r="AI118" t="s">
        <v>202</v>
      </c>
      <c r="AP118" t="s">
        <v>202</v>
      </c>
      <c r="AR118" t="s">
        <v>202</v>
      </c>
      <c r="AU118" t="s">
        <v>202</v>
      </c>
      <c r="AV118" t="s">
        <v>202</v>
      </c>
      <c r="AW118" t="s">
        <v>202</v>
      </c>
      <c r="AX118" t="s">
        <v>202</v>
      </c>
      <c r="AY118" t="s">
        <v>202</v>
      </c>
      <c r="AZ118" t="s">
        <v>202</v>
      </c>
    </row>
    <row r="119" spans="1:52" customFormat="1" x14ac:dyDescent="0.25">
      <c r="A119">
        <v>325786</v>
      </c>
      <c r="B119" t="s">
        <v>201</v>
      </c>
      <c r="AK119" t="s">
        <v>202</v>
      </c>
      <c r="AO119" t="s">
        <v>202</v>
      </c>
      <c r="AP119" t="s">
        <v>202</v>
      </c>
      <c r="AQ119" t="s">
        <v>202</v>
      </c>
      <c r="AS119" t="s">
        <v>202</v>
      </c>
      <c r="AT119" t="s">
        <v>202</v>
      </c>
      <c r="AV119" t="s">
        <v>202</v>
      </c>
      <c r="AW119" t="s">
        <v>202</v>
      </c>
      <c r="AX119" t="s">
        <v>202</v>
      </c>
      <c r="AZ119" t="s">
        <v>202</v>
      </c>
    </row>
    <row r="120" spans="1:52" customFormat="1" x14ac:dyDescent="0.25">
      <c r="A120">
        <v>333639</v>
      </c>
      <c r="B120" t="s">
        <v>201</v>
      </c>
      <c r="AM120" t="s">
        <v>202</v>
      </c>
      <c r="AQ120" t="s">
        <v>202</v>
      </c>
      <c r="AR120" t="s">
        <v>202</v>
      </c>
      <c r="AS120" t="s">
        <v>202</v>
      </c>
      <c r="AT120" t="s">
        <v>202</v>
      </c>
      <c r="AU120" t="s">
        <v>202</v>
      </c>
      <c r="AW120" t="s">
        <v>202</v>
      </c>
      <c r="AY120" t="s">
        <v>202</v>
      </c>
      <c r="AZ120" t="s">
        <v>202</v>
      </c>
    </row>
    <row r="121" spans="1:52" customFormat="1" x14ac:dyDescent="0.25">
      <c r="A121">
        <v>328917</v>
      </c>
      <c r="B121" t="s">
        <v>201</v>
      </c>
      <c r="AO121" t="s">
        <v>202</v>
      </c>
      <c r="AP121" t="s">
        <v>202</v>
      </c>
      <c r="AQ121" t="s">
        <v>202</v>
      </c>
      <c r="AU121" t="s">
        <v>202</v>
      </c>
      <c r="AV121" t="s">
        <v>202</v>
      </c>
      <c r="AW121" t="s">
        <v>202</v>
      </c>
      <c r="AX121" t="s">
        <v>202</v>
      </c>
      <c r="AY121" t="s">
        <v>202</v>
      </c>
      <c r="AZ121" t="s">
        <v>202</v>
      </c>
    </row>
    <row r="122" spans="1:52" customFormat="1" x14ac:dyDescent="0.25">
      <c r="A122">
        <v>318959</v>
      </c>
      <c r="B122" t="s">
        <v>201</v>
      </c>
      <c r="AP122" t="s">
        <v>202</v>
      </c>
      <c r="AR122" t="s">
        <v>202</v>
      </c>
      <c r="AU122" t="s">
        <v>202</v>
      </c>
      <c r="AV122" t="s">
        <v>202</v>
      </c>
      <c r="AW122" t="s">
        <v>202</v>
      </c>
      <c r="AX122" t="s">
        <v>202</v>
      </c>
      <c r="AY122" t="s">
        <v>202</v>
      </c>
      <c r="AZ122" t="s">
        <v>202</v>
      </c>
    </row>
    <row r="123" spans="1:52" customFormat="1" x14ac:dyDescent="0.25">
      <c r="A123">
        <v>327677</v>
      </c>
      <c r="B123" t="s">
        <v>201</v>
      </c>
      <c r="AK123" t="s">
        <v>202</v>
      </c>
      <c r="AQ123" t="s">
        <v>202</v>
      </c>
      <c r="AU123" t="s">
        <v>202</v>
      </c>
      <c r="AV123" t="s">
        <v>202</v>
      </c>
      <c r="AW123" t="s">
        <v>202</v>
      </c>
      <c r="AX123" t="s">
        <v>202</v>
      </c>
      <c r="AY123" t="s">
        <v>202</v>
      </c>
      <c r="AZ123" t="s">
        <v>202</v>
      </c>
    </row>
    <row r="124" spans="1:52" customFormat="1" x14ac:dyDescent="0.25">
      <c r="A124">
        <v>329948</v>
      </c>
      <c r="B124" t="s">
        <v>201</v>
      </c>
      <c r="AK124" t="s">
        <v>202</v>
      </c>
      <c r="AP124" t="s">
        <v>202</v>
      </c>
      <c r="AQ124" t="s">
        <v>202</v>
      </c>
      <c r="AW124" t="s">
        <v>202</v>
      </c>
      <c r="AX124" t="s">
        <v>202</v>
      </c>
      <c r="AY124" t="s">
        <v>202</v>
      </c>
      <c r="AZ124" t="s">
        <v>202</v>
      </c>
    </row>
    <row r="125" spans="1:52" customFormat="1" x14ac:dyDescent="0.25">
      <c r="A125">
        <v>309024</v>
      </c>
      <c r="B125" t="s">
        <v>201</v>
      </c>
      <c r="Z125" t="s">
        <v>202</v>
      </c>
      <c r="AQ125" t="s">
        <v>202</v>
      </c>
      <c r="AT125" t="s">
        <v>202</v>
      </c>
      <c r="AV125" t="s">
        <v>202</v>
      </c>
      <c r="AX125" t="s">
        <v>202</v>
      </c>
      <c r="AY125" t="s">
        <v>202</v>
      </c>
      <c r="AZ125" t="s">
        <v>202</v>
      </c>
    </row>
    <row r="126" spans="1:52" customFormat="1" x14ac:dyDescent="0.25">
      <c r="A126">
        <v>333081</v>
      </c>
      <c r="B126" t="s">
        <v>201</v>
      </c>
      <c r="AJ126" t="s">
        <v>202</v>
      </c>
      <c r="AP126" t="s">
        <v>202</v>
      </c>
      <c r="AR126" t="s">
        <v>202</v>
      </c>
      <c r="AU126" t="s">
        <v>202</v>
      </c>
      <c r="AV126" t="s">
        <v>202</v>
      </c>
      <c r="AW126" t="s">
        <v>202</v>
      </c>
      <c r="AZ126" t="s">
        <v>202</v>
      </c>
    </row>
    <row r="127" spans="1:52" customFormat="1" x14ac:dyDescent="0.25">
      <c r="A127">
        <v>308576</v>
      </c>
      <c r="B127" t="s">
        <v>201</v>
      </c>
      <c r="AG127" t="s">
        <v>202</v>
      </c>
      <c r="AP127" t="s">
        <v>202</v>
      </c>
      <c r="AQ127" t="s">
        <v>202</v>
      </c>
      <c r="AT127" t="s">
        <v>202</v>
      </c>
      <c r="AY127" t="s">
        <v>202</v>
      </c>
      <c r="AZ127" t="s">
        <v>202</v>
      </c>
    </row>
    <row r="128" spans="1:52" customFormat="1" x14ac:dyDescent="0.25">
      <c r="A128">
        <v>333241</v>
      </c>
      <c r="B128" t="s">
        <v>201</v>
      </c>
      <c r="AU128" t="s">
        <v>202</v>
      </c>
      <c r="AV128" t="s">
        <v>202</v>
      </c>
      <c r="AW128" t="s">
        <v>202</v>
      </c>
      <c r="AX128" t="s">
        <v>202</v>
      </c>
      <c r="AY128" t="s">
        <v>202</v>
      </c>
      <c r="AZ128" t="s">
        <v>202</v>
      </c>
    </row>
    <row r="129" spans="1:52" customFormat="1" x14ac:dyDescent="0.25">
      <c r="A129">
        <v>316002</v>
      </c>
      <c r="B129" t="s">
        <v>201</v>
      </c>
      <c r="AP129" t="s">
        <v>202</v>
      </c>
      <c r="AQ129" t="s">
        <v>202</v>
      </c>
      <c r="AU129" t="s">
        <v>202</v>
      </c>
      <c r="AV129" t="s">
        <v>202</v>
      </c>
      <c r="AX129" t="s">
        <v>202</v>
      </c>
      <c r="AZ129" t="s">
        <v>202</v>
      </c>
    </row>
    <row r="130" spans="1:52" customFormat="1" x14ac:dyDescent="0.25">
      <c r="A130">
        <v>328304</v>
      </c>
      <c r="B130" t="s">
        <v>201</v>
      </c>
      <c r="AP130" t="s">
        <v>202</v>
      </c>
      <c r="AQ130" t="s">
        <v>202</v>
      </c>
      <c r="AS130" t="s">
        <v>202</v>
      </c>
      <c r="AV130" t="s">
        <v>202</v>
      </c>
      <c r="AW130" t="s">
        <v>202</v>
      </c>
      <c r="AX130" t="s">
        <v>202</v>
      </c>
      <c r="AY130" t="s">
        <v>202</v>
      </c>
      <c r="AZ130" t="s">
        <v>202</v>
      </c>
    </row>
    <row r="131" spans="1:52" customFormat="1" x14ac:dyDescent="0.25">
      <c r="A131">
        <v>331219</v>
      </c>
      <c r="B131" t="s">
        <v>201</v>
      </c>
      <c r="AG131" t="s">
        <v>202</v>
      </c>
      <c r="AP131" t="s">
        <v>202</v>
      </c>
      <c r="AQ131" t="s">
        <v>202</v>
      </c>
      <c r="AR131" t="s">
        <v>202</v>
      </c>
      <c r="AS131" t="s">
        <v>202</v>
      </c>
      <c r="AT131" t="s">
        <v>202</v>
      </c>
      <c r="AU131" t="s">
        <v>202</v>
      </c>
      <c r="AV131" t="s">
        <v>202</v>
      </c>
      <c r="AW131" t="s">
        <v>202</v>
      </c>
      <c r="AX131" t="s">
        <v>202</v>
      </c>
      <c r="AZ131" t="s">
        <v>202</v>
      </c>
    </row>
    <row r="132" spans="1:52" customFormat="1" x14ac:dyDescent="0.25">
      <c r="A132">
        <v>333615</v>
      </c>
      <c r="B132" t="s">
        <v>201</v>
      </c>
      <c r="M132" t="s">
        <v>202</v>
      </c>
      <c r="AH132" t="s">
        <v>202</v>
      </c>
      <c r="AL132" t="s">
        <v>202</v>
      </c>
      <c r="AM132" t="s">
        <v>202</v>
      </c>
      <c r="AO132" t="s">
        <v>202</v>
      </c>
      <c r="AQ132" t="s">
        <v>202</v>
      </c>
      <c r="AV132" t="s">
        <v>202</v>
      </c>
      <c r="AY132" t="s">
        <v>202</v>
      </c>
      <c r="AZ132" t="s">
        <v>202</v>
      </c>
    </row>
    <row r="133" spans="1:52" customFormat="1" x14ac:dyDescent="0.25">
      <c r="A133">
        <v>333481</v>
      </c>
      <c r="B133" t="s">
        <v>201</v>
      </c>
      <c r="AH133" t="s">
        <v>202</v>
      </c>
      <c r="AJ133" t="s">
        <v>202</v>
      </c>
      <c r="AN133" t="s">
        <v>202</v>
      </c>
      <c r="AP133" t="s">
        <v>202</v>
      </c>
      <c r="AY133" t="s">
        <v>202</v>
      </c>
    </row>
    <row r="134" spans="1:52" customFormat="1" x14ac:dyDescent="0.25">
      <c r="A134">
        <v>326126</v>
      </c>
      <c r="B134" t="s">
        <v>201</v>
      </c>
      <c r="W134" t="s">
        <v>202</v>
      </c>
      <c r="AE134" t="s">
        <v>202</v>
      </c>
      <c r="AI134" t="s">
        <v>202</v>
      </c>
      <c r="AL134" t="s">
        <v>202</v>
      </c>
      <c r="AO134" t="s">
        <v>202</v>
      </c>
      <c r="AP134" t="s">
        <v>202</v>
      </c>
      <c r="AT134" t="s">
        <v>202</v>
      </c>
      <c r="AU134" t="s">
        <v>202</v>
      </c>
      <c r="AV134" t="s">
        <v>202</v>
      </c>
      <c r="AY134" t="s">
        <v>202</v>
      </c>
    </row>
    <row r="135" spans="1:52" customFormat="1" x14ac:dyDescent="0.25">
      <c r="A135">
        <v>325073</v>
      </c>
      <c r="B135" t="s">
        <v>201</v>
      </c>
      <c r="P135" t="s">
        <v>202</v>
      </c>
      <c r="AA135" t="s">
        <v>202</v>
      </c>
      <c r="AI135" t="s">
        <v>202</v>
      </c>
      <c r="AQ135" t="s">
        <v>202</v>
      </c>
      <c r="AT135" t="s">
        <v>202</v>
      </c>
      <c r="AU135" t="s">
        <v>202</v>
      </c>
      <c r="AV135" t="s">
        <v>202</v>
      </c>
      <c r="AW135" t="s">
        <v>202</v>
      </c>
      <c r="AX135" t="s">
        <v>202</v>
      </c>
      <c r="AY135" t="s">
        <v>202</v>
      </c>
    </row>
    <row r="136" spans="1:52" customFormat="1" x14ac:dyDescent="0.25">
      <c r="A136">
        <v>331043</v>
      </c>
      <c r="B136" t="s">
        <v>201</v>
      </c>
      <c r="P136" t="s">
        <v>202</v>
      </c>
      <c r="AC136" t="s">
        <v>202</v>
      </c>
      <c r="AO136" t="s">
        <v>202</v>
      </c>
      <c r="AP136" t="s">
        <v>202</v>
      </c>
      <c r="AQ136" t="s">
        <v>202</v>
      </c>
      <c r="AU136" t="s">
        <v>202</v>
      </c>
      <c r="AV136" t="s">
        <v>202</v>
      </c>
      <c r="AW136" t="s">
        <v>202</v>
      </c>
      <c r="AX136" t="s">
        <v>202</v>
      </c>
      <c r="AY136" t="s">
        <v>202</v>
      </c>
    </row>
    <row r="137" spans="1:52" customFormat="1" x14ac:dyDescent="0.25">
      <c r="A137">
        <v>328866</v>
      </c>
      <c r="B137" t="s">
        <v>201</v>
      </c>
      <c r="S137" t="s">
        <v>202</v>
      </c>
      <c r="X137" t="s">
        <v>202</v>
      </c>
      <c r="Y137" t="s">
        <v>202</v>
      </c>
      <c r="Z137" t="s">
        <v>202</v>
      </c>
      <c r="AQ137" t="s">
        <v>202</v>
      </c>
      <c r="AU137" t="s">
        <v>202</v>
      </c>
      <c r="AV137" t="s">
        <v>202</v>
      </c>
      <c r="AW137" t="s">
        <v>202</v>
      </c>
      <c r="AX137" t="s">
        <v>202</v>
      </c>
    </row>
    <row r="138" spans="1:52" customFormat="1" x14ac:dyDescent="0.25">
      <c r="A138">
        <v>321588</v>
      </c>
      <c r="B138" t="s">
        <v>201</v>
      </c>
      <c r="AH138" t="s">
        <v>202</v>
      </c>
      <c r="AI138" t="s">
        <v>202</v>
      </c>
      <c r="AP138" t="s">
        <v>202</v>
      </c>
      <c r="AQ138" t="s">
        <v>202</v>
      </c>
      <c r="AT138" t="s">
        <v>202</v>
      </c>
      <c r="AU138" t="s">
        <v>202</v>
      </c>
      <c r="AV138" t="s">
        <v>202</v>
      </c>
      <c r="AX138" t="s">
        <v>202</v>
      </c>
      <c r="AY138" t="s">
        <v>202</v>
      </c>
    </row>
    <row r="139" spans="1:52" customFormat="1" x14ac:dyDescent="0.25">
      <c r="A139">
        <v>319643</v>
      </c>
      <c r="B139" t="s">
        <v>201</v>
      </c>
      <c r="AF139" t="s">
        <v>202</v>
      </c>
      <c r="AG139" t="s">
        <v>202</v>
      </c>
      <c r="AJ139" t="s">
        <v>202</v>
      </c>
      <c r="AP139" t="s">
        <v>202</v>
      </c>
      <c r="AQ139" t="s">
        <v>202</v>
      </c>
      <c r="AR139" t="s">
        <v>202</v>
      </c>
      <c r="AX139" t="s">
        <v>202</v>
      </c>
      <c r="AY139" t="s">
        <v>202</v>
      </c>
    </row>
    <row r="140" spans="1:52" customFormat="1" x14ac:dyDescent="0.25">
      <c r="A140">
        <v>334907</v>
      </c>
      <c r="B140" t="s">
        <v>201</v>
      </c>
      <c r="AJ140" t="s">
        <v>202</v>
      </c>
      <c r="AO140" t="s">
        <v>202</v>
      </c>
      <c r="AQ140" t="s">
        <v>202</v>
      </c>
      <c r="AT140" t="s">
        <v>202</v>
      </c>
      <c r="AU140" t="s">
        <v>202</v>
      </c>
      <c r="AV140" t="s">
        <v>202</v>
      </c>
      <c r="AW140" t="s">
        <v>202</v>
      </c>
      <c r="AX140" t="s">
        <v>202</v>
      </c>
    </row>
    <row r="141" spans="1:52" customFormat="1" x14ac:dyDescent="0.25">
      <c r="A141">
        <v>325628</v>
      </c>
      <c r="B141" t="s">
        <v>201</v>
      </c>
      <c r="AP141" t="s">
        <v>202</v>
      </c>
      <c r="AQ141" t="s">
        <v>202</v>
      </c>
      <c r="AT141" t="s">
        <v>202</v>
      </c>
      <c r="AU141" t="s">
        <v>202</v>
      </c>
      <c r="AV141" t="s">
        <v>202</v>
      </c>
      <c r="AW141" t="s">
        <v>202</v>
      </c>
      <c r="AY141" t="s">
        <v>202</v>
      </c>
    </row>
    <row r="142" spans="1:52" customFormat="1" x14ac:dyDescent="0.25">
      <c r="A142">
        <v>328909</v>
      </c>
      <c r="B142" t="s">
        <v>201</v>
      </c>
      <c r="AI142" t="s">
        <v>202</v>
      </c>
      <c r="AO142" t="s">
        <v>202</v>
      </c>
      <c r="AQ142" t="s">
        <v>202</v>
      </c>
      <c r="AV142" t="s">
        <v>202</v>
      </c>
      <c r="AW142" t="s">
        <v>202</v>
      </c>
      <c r="AX142" t="s">
        <v>202</v>
      </c>
      <c r="AY142" t="s">
        <v>202</v>
      </c>
    </row>
    <row r="143" spans="1:52" customFormat="1" x14ac:dyDescent="0.25">
      <c r="A143">
        <v>321867</v>
      </c>
      <c r="B143" t="s">
        <v>201</v>
      </c>
      <c r="Z143" t="s">
        <v>202</v>
      </c>
      <c r="AK143" t="s">
        <v>202</v>
      </c>
      <c r="AO143" t="s">
        <v>202</v>
      </c>
      <c r="AP143" t="s">
        <v>202</v>
      </c>
      <c r="AQ143" t="s">
        <v>202</v>
      </c>
      <c r="AX143" t="s">
        <v>202</v>
      </c>
      <c r="AY143" t="s">
        <v>202</v>
      </c>
    </row>
    <row r="144" spans="1:52" customFormat="1" x14ac:dyDescent="0.25">
      <c r="A144">
        <v>312937</v>
      </c>
      <c r="B144" t="s">
        <v>201</v>
      </c>
      <c r="Z144" t="s">
        <v>202</v>
      </c>
      <c r="AE144" t="s">
        <v>202</v>
      </c>
      <c r="AO144" t="s">
        <v>202</v>
      </c>
      <c r="AP144" t="s">
        <v>202</v>
      </c>
      <c r="AQ144" t="s">
        <v>202</v>
      </c>
      <c r="AU144" t="s">
        <v>202</v>
      </c>
      <c r="AW144" t="s">
        <v>202</v>
      </c>
    </row>
    <row r="145" spans="1:51" customFormat="1" x14ac:dyDescent="0.25">
      <c r="A145">
        <v>337172</v>
      </c>
      <c r="B145" t="s">
        <v>201</v>
      </c>
      <c r="AC145" t="s">
        <v>202</v>
      </c>
      <c r="AK145" t="s">
        <v>202</v>
      </c>
      <c r="AO145" t="s">
        <v>202</v>
      </c>
      <c r="AR145" t="s">
        <v>202</v>
      </c>
      <c r="AX145" t="s">
        <v>202</v>
      </c>
      <c r="AY145" t="s">
        <v>202</v>
      </c>
    </row>
    <row r="146" spans="1:51" customFormat="1" x14ac:dyDescent="0.25">
      <c r="A146">
        <v>300483</v>
      </c>
      <c r="B146" t="s">
        <v>201</v>
      </c>
      <c r="Z146" t="s">
        <v>202</v>
      </c>
      <c r="AD146" t="s">
        <v>202</v>
      </c>
      <c r="AP146" t="s">
        <v>202</v>
      </c>
      <c r="AR146" t="s">
        <v>202</v>
      </c>
      <c r="AV146" t="s">
        <v>202</v>
      </c>
      <c r="AY146" t="s">
        <v>202</v>
      </c>
    </row>
    <row r="147" spans="1:51" customFormat="1" x14ac:dyDescent="0.25">
      <c r="A147">
        <v>318834</v>
      </c>
      <c r="B147" t="s">
        <v>201</v>
      </c>
      <c r="AJ147" t="s">
        <v>202</v>
      </c>
      <c r="AQ147" t="s">
        <v>202</v>
      </c>
      <c r="AT147" t="s">
        <v>202</v>
      </c>
      <c r="AW147" t="s">
        <v>202</v>
      </c>
      <c r="AX147" t="s">
        <v>202</v>
      </c>
    </row>
    <row r="148" spans="1:51" customFormat="1" x14ac:dyDescent="0.25">
      <c r="A148">
        <v>327160</v>
      </c>
      <c r="B148" t="s">
        <v>201</v>
      </c>
      <c r="AG148" t="s">
        <v>202</v>
      </c>
      <c r="AI148" t="s">
        <v>202</v>
      </c>
      <c r="AQ148" t="s">
        <v>202</v>
      </c>
      <c r="AW148" t="s">
        <v>202</v>
      </c>
      <c r="AY148" t="s">
        <v>202</v>
      </c>
    </row>
    <row r="149" spans="1:51" customFormat="1" x14ac:dyDescent="0.25">
      <c r="A149">
        <v>319270</v>
      </c>
      <c r="B149" t="s">
        <v>201</v>
      </c>
      <c r="W149" t="s">
        <v>202</v>
      </c>
      <c r="AH149" t="s">
        <v>202</v>
      </c>
      <c r="AP149" t="s">
        <v>202</v>
      </c>
      <c r="AQ149" t="s">
        <v>202</v>
      </c>
      <c r="AV149" t="s">
        <v>202</v>
      </c>
    </row>
    <row r="150" spans="1:51" customFormat="1" x14ac:dyDescent="0.25">
      <c r="A150">
        <v>337165</v>
      </c>
      <c r="B150" t="s">
        <v>201</v>
      </c>
      <c r="AG150" t="s">
        <v>202</v>
      </c>
      <c r="AP150" t="s">
        <v>202</v>
      </c>
      <c r="AQ150" t="s">
        <v>202</v>
      </c>
      <c r="AV150" t="s">
        <v>202</v>
      </c>
      <c r="AW150" t="s">
        <v>202</v>
      </c>
    </row>
    <row r="151" spans="1:51" customFormat="1" x14ac:dyDescent="0.25">
      <c r="A151">
        <v>331275</v>
      </c>
      <c r="B151" t="s">
        <v>201</v>
      </c>
      <c r="N151" t="s">
        <v>202</v>
      </c>
      <c r="AA151" t="s">
        <v>202</v>
      </c>
      <c r="AM151" t="s">
        <v>202</v>
      </c>
      <c r="AQ151" t="s">
        <v>202</v>
      </c>
      <c r="AY151" t="s">
        <v>202</v>
      </c>
    </row>
    <row r="152" spans="1:51" customFormat="1" x14ac:dyDescent="0.25">
      <c r="A152">
        <v>338334</v>
      </c>
      <c r="B152" t="s">
        <v>201</v>
      </c>
      <c r="AM152" t="s">
        <v>202</v>
      </c>
      <c r="AP152" t="s">
        <v>202</v>
      </c>
      <c r="AQ152" t="s">
        <v>202</v>
      </c>
      <c r="AS152" t="s">
        <v>202</v>
      </c>
      <c r="AY152" t="s">
        <v>202</v>
      </c>
    </row>
    <row r="153" spans="1:51" customFormat="1" x14ac:dyDescent="0.25">
      <c r="A153">
        <v>325561</v>
      </c>
      <c r="B153" t="s">
        <v>201</v>
      </c>
      <c r="AG153" t="s">
        <v>202</v>
      </c>
      <c r="AQ153" t="s">
        <v>202</v>
      </c>
      <c r="AV153" t="s">
        <v>202</v>
      </c>
      <c r="AY153" t="s">
        <v>202</v>
      </c>
    </row>
    <row r="154" spans="1:51" customFormat="1" x14ac:dyDescent="0.25">
      <c r="A154">
        <v>337063</v>
      </c>
      <c r="B154" t="s">
        <v>201</v>
      </c>
      <c r="AC154" t="s">
        <v>202</v>
      </c>
      <c r="AO154" t="s">
        <v>202</v>
      </c>
      <c r="AP154" t="s">
        <v>202</v>
      </c>
      <c r="AV154" t="s">
        <v>202</v>
      </c>
    </row>
    <row r="155" spans="1:51" customFormat="1" x14ac:dyDescent="0.25">
      <c r="A155">
        <v>328616</v>
      </c>
      <c r="B155" t="s">
        <v>201</v>
      </c>
      <c r="AH155" t="s">
        <v>202</v>
      </c>
      <c r="AP155" t="s">
        <v>202</v>
      </c>
      <c r="AS155" t="s">
        <v>202</v>
      </c>
      <c r="AU155" t="s">
        <v>202</v>
      </c>
    </row>
    <row r="156" spans="1:51" customFormat="1" x14ac:dyDescent="0.25">
      <c r="A156">
        <v>326538</v>
      </c>
      <c r="B156" t="s">
        <v>201</v>
      </c>
      <c r="AV156" t="s">
        <v>202</v>
      </c>
      <c r="AX156" t="s">
        <v>202</v>
      </c>
      <c r="AY156" t="s">
        <v>202</v>
      </c>
    </row>
    <row r="157" spans="1:51" customFormat="1" x14ac:dyDescent="0.25">
      <c r="A157">
        <v>333682</v>
      </c>
      <c r="B157" t="s">
        <v>201</v>
      </c>
      <c r="AG157" t="s">
        <v>202</v>
      </c>
      <c r="AQ157" t="s">
        <v>202</v>
      </c>
      <c r="AY157" t="s">
        <v>202</v>
      </c>
    </row>
    <row r="158" spans="1:51" customFormat="1" x14ac:dyDescent="0.25">
      <c r="A158">
        <v>330178</v>
      </c>
      <c r="B158" t="s">
        <v>201</v>
      </c>
      <c r="AG158" t="s">
        <v>202</v>
      </c>
      <c r="AW158" t="s">
        <v>202</v>
      </c>
      <c r="AY158" t="s">
        <v>202</v>
      </c>
    </row>
    <row r="159" spans="1:51" customFormat="1" x14ac:dyDescent="0.25">
      <c r="A159">
        <v>333655</v>
      </c>
      <c r="B159" t="s">
        <v>201</v>
      </c>
      <c r="AG159" t="s">
        <v>202</v>
      </c>
      <c r="AQ159" t="s">
        <v>202</v>
      </c>
      <c r="AW159" t="s">
        <v>202</v>
      </c>
    </row>
    <row r="160" spans="1:51" customFormat="1" x14ac:dyDescent="0.25">
      <c r="A160">
        <v>327331</v>
      </c>
      <c r="B160" t="s">
        <v>201</v>
      </c>
      <c r="AC160" t="s">
        <v>202</v>
      </c>
      <c r="AK160" t="s">
        <v>202</v>
      </c>
      <c r="AX160" t="s">
        <v>202</v>
      </c>
    </row>
    <row r="161" spans="1:51" customFormat="1" x14ac:dyDescent="0.25">
      <c r="A161">
        <v>328773</v>
      </c>
      <c r="B161" t="s">
        <v>201</v>
      </c>
      <c r="P161" t="s">
        <v>202</v>
      </c>
      <c r="AY161" t="s">
        <v>202</v>
      </c>
    </row>
    <row r="162" spans="1:51" customFormat="1" x14ac:dyDescent="0.25">
      <c r="A162">
        <v>316265</v>
      </c>
      <c r="B162" t="s">
        <v>201</v>
      </c>
      <c r="AJ162" t="s">
        <v>202</v>
      </c>
      <c r="AP162" t="s">
        <v>202</v>
      </c>
    </row>
    <row r="163" spans="1:51" customFormat="1" x14ac:dyDescent="0.25">
      <c r="A163">
        <v>329789</v>
      </c>
      <c r="B163" t="s">
        <v>201</v>
      </c>
      <c r="AH163" t="s">
        <v>202</v>
      </c>
      <c r="AP163" t="s">
        <v>202</v>
      </c>
    </row>
    <row r="164" spans="1:51" customFormat="1" x14ac:dyDescent="0.25">
      <c r="A164">
        <v>327002</v>
      </c>
      <c r="B164" t="s">
        <v>201</v>
      </c>
      <c r="AG164" t="s">
        <v>202</v>
      </c>
      <c r="AQ164" t="s">
        <v>202</v>
      </c>
    </row>
    <row r="165" spans="1:51" customFormat="1" x14ac:dyDescent="0.25">
      <c r="A165">
        <v>334857</v>
      </c>
      <c r="B165" t="s">
        <v>201</v>
      </c>
      <c r="AG165" t="s">
        <v>202</v>
      </c>
      <c r="AQ165" t="s">
        <v>202</v>
      </c>
    </row>
    <row r="166" spans="1:51" customFormat="1" x14ac:dyDescent="0.25">
      <c r="A166">
        <v>328347</v>
      </c>
      <c r="B166" t="s">
        <v>201</v>
      </c>
      <c r="AI166" t="s">
        <v>202</v>
      </c>
      <c r="AQ166" t="s">
        <v>202</v>
      </c>
    </row>
    <row r="167" spans="1:51" customFormat="1" x14ac:dyDescent="0.25">
      <c r="A167">
        <v>329829</v>
      </c>
      <c r="B167" t="s">
        <v>201</v>
      </c>
      <c r="W167" t="s">
        <v>202</v>
      </c>
      <c r="AT167" t="s">
        <v>202</v>
      </c>
    </row>
    <row r="168" spans="1:51" customFormat="1" x14ac:dyDescent="0.25">
      <c r="A168">
        <v>330896</v>
      </c>
      <c r="B168" t="s">
        <v>201</v>
      </c>
      <c r="AP168" t="s">
        <v>202</v>
      </c>
      <c r="AW168" t="s">
        <v>202</v>
      </c>
    </row>
    <row r="169" spans="1:51" customFormat="1" x14ac:dyDescent="0.25">
      <c r="A169">
        <v>306174</v>
      </c>
      <c r="B169" t="s">
        <v>201</v>
      </c>
      <c r="AY169" t="s">
        <v>202</v>
      </c>
    </row>
    <row r="170" spans="1:51" customFormat="1" x14ac:dyDescent="0.25">
      <c r="A170">
        <v>325899</v>
      </c>
      <c r="B170" t="s">
        <v>201</v>
      </c>
      <c r="AQ170" t="s">
        <v>202</v>
      </c>
    </row>
    <row r="171" spans="1:51" customFormat="1" x14ac:dyDescent="0.25">
      <c r="A171">
        <v>303624</v>
      </c>
      <c r="B171" t="s">
        <v>201</v>
      </c>
      <c r="AQ171" t="s">
        <v>202</v>
      </c>
    </row>
    <row r="172" spans="1:51" customFormat="1" x14ac:dyDescent="0.25">
      <c r="A172">
        <v>319185</v>
      </c>
      <c r="B172" t="s">
        <v>201</v>
      </c>
      <c r="AQ172" t="s">
        <v>202</v>
      </c>
    </row>
    <row r="173" spans="1:51" customFormat="1" x14ac:dyDescent="0.25">
      <c r="A173">
        <v>321570</v>
      </c>
      <c r="B173" t="s">
        <v>201</v>
      </c>
      <c r="AM173" t="s">
        <v>202</v>
      </c>
    </row>
    <row r="174" spans="1:51" customFormat="1" x14ac:dyDescent="0.25">
      <c r="A174">
        <v>333451</v>
      </c>
      <c r="B174" t="s">
        <v>201</v>
      </c>
      <c r="AY174" t="s">
        <v>202</v>
      </c>
    </row>
    <row r="175" spans="1:51" customFormat="1" x14ac:dyDescent="0.25">
      <c r="A175">
        <v>327774</v>
      </c>
      <c r="B175" t="s">
        <v>201</v>
      </c>
      <c r="AV175" t="s">
        <v>202</v>
      </c>
    </row>
    <row r="176" spans="1:51" customFormat="1" x14ac:dyDescent="0.25">
      <c r="A176">
        <v>332801</v>
      </c>
      <c r="B176" t="s">
        <v>201</v>
      </c>
      <c r="AP176" t="s">
        <v>202</v>
      </c>
    </row>
    <row r="177" spans="1:52" customFormat="1" x14ac:dyDescent="0.25">
      <c r="A177">
        <v>332769</v>
      </c>
      <c r="B177" t="s">
        <v>201</v>
      </c>
      <c r="AP177" t="s">
        <v>202</v>
      </c>
    </row>
    <row r="178" spans="1:52" customFormat="1" x14ac:dyDescent="0.25">
      <c r="A178">
        <v>326761</v>
      </c>
      <c r="B178" t="s">
        <v>201</v>
      </c>
      <c r="AY178" t="s">
        <v>202</v>
      </c>
    </row>
    <row r="179" spans="1:52" customFormat="1" x14ac:dyDescent="0.25">
      <c r="A179">
        <v>328411</v>
      </c>
      <c r="B179" t="s">
        <v>201</v>
      </c>
      <c r="AV179" t="s">
        <v>202</v>
      </c>
    </row>
    <row r="180" spans="1:52" customFormat="1" x14ac:dyDescent="0.25">
      <c r="A180">
        <v>334941</v>
      </c>
      <c r="B180" t="s">
        <v>201</v>
      </c>
      <c r="AG180" t="s">
        <v>202</v>
      </c>
    </row>
    <row r="181" spans="1:52" customFormat="1" x14ac:dyDescent="0.25">
      <c r="A181">
        <v>323332</v>
      </c>
      <c r="B181" t="s">
        <v>201</v>
      </c>
      <c r="AQ181" t="s">
        <v>202</v>
      </c>
    </row>
    <row r="182" spans="1:52" customFormat="1" x14ac:dyDescent="0.25">
      <c r="A182">
        <v>328734</v>
      </c>
      <c r="B182" t="s">
        <v>201</v>
      </c>
      <c r="AX182" t="s">
        <v>202</v>
      </c>
    </row>
    <row r="183" spans="1:52" customFormat="1" x14ac:dyDescent="0.25">
      <c r="A183">
        <v>330747</v>
      </c>
      <c r="B183" t="s">
        <v>201</v>
      </c>
      <c r="AR183" t="s">
        <v>202</v>
      </c>
    </row>
    <row r="184" spans="1:52" customFormat="1" x14ac:dyDescent="0.25">
      <c r="A184">
        <v>330273</v>
      </c>
      <c r="B184" t="s">
        <v>201</v>
      </c>
      <c r="AQ184" t="s">
        <v>202</v>
      </c>
    </row>
    <row r="185" spans="1:52" customFormat="1" x14ac:dyDescent="0.25">
      <c r="A185">
        <v>332370</v>
      </c>
      <c r="B185" t="s">
        <v>201</v>
      </c>
      <c r="AW185" t="s">
        <v>202</v>
      </c>
    </row>
    <row r="186" spans="1:52" customFormat="1" x14ac:dyDescent="0.25">
      <c r="A186">
        <v>323797</v>
      </c>
      <c r="B186" t="s">
        <v>201</v>
      </c>
      <c r="R186" t="s">
        <v>202</v>
      </c>
    </row>
    <row r="187" spans="1:52" customFormat="1" x14ac:dyDescent="0.25">
      <c r="A187">
        <v>325617</v>
      </c>
      <c r="B187" t="s">
        <v>201</v>
      </c>
      <c r="AY187" t="s">
        <v>202</v>
      </c>
    </row>
    <row r="188" spans="1:52" customFormat="1" x14ac:dyDescent="0.25">
      <c r="A188">
        <v>332640</v>
      </c>
      <c r="B188" t="s">
        <v>201</v>
      </c>
      <c r="AO188" t="s">
        <v>202</v>
      </c>
    </row>
    <row r="189" spans="1:52" customFormat="1" x14ac:dyDescent="0.25">
      <c r="A189">
        <v>309013</v>
      </c>
      <c r="B189" t="s">
        <v>201</v>
      </c>
      <c r="AQ189" t="s">
        <v>202</v>
      </c>
    </row>
    <row r="190" spans="1:52" customFormat="1" x14ac:dyDescent="0.25">
      <c r="A190">
        <v>319020</v>
      </c>
      <c r="B190" t="s">
        <v>201</v>
      </c>
      <c r="AG190" t="s">
        <v>133</v>
      </c>
      <c r="AN190" t="s">
        <v>133</v>
      </c>
      <c r="AP190" t="s">
        <v>133</v>
      </c>
      <c r="AQ190" t="s">
        <v>133</v>
      </c>
      <c r="AR190" t="s">
        <v>133</v>
      </c>
      <c r="AU190" t="s">
        <v>133</v>
      </c>
      <c r="AV190" t="s">
        <v>133</v>
      </c>
      <c r="AX190" t="s">
        <v>133</v>
      </c>
      <c r="AY190" t="s">
        <v>133</v>
      </c>
      <c r="AZ190" t="s">
        <v>133</v>
      </c>
    </row>
    <row r="191" spans="1:52" customFormat="1" x14ac:dyDescent="0.25">
      <c r="A191">
        <v>326856</v>
      </c>
      <c r="B191" t="s">
        <v>201</v>
      </c>
      <c r="AG191" t="s">
        <v>136</v>
      </c>
      <c r="AN191" t="s">
        <v>133</v>
      </c>
      <c r="AP191" t="s">
        <v>135</v>
      </c>
      <c r="AQ191" t="s">
        <v>133</v>
      </c>
      <c r="AR191" t="s">
        <v>133</v>
      </c>
      <c r="AT191" t="s">
        <v>135</v>
      </c>
      <c r="AU191" t="s">
        <v>133</v>
      </c>
      <c r="AV191" t="s">
        <v>133</v>
      </c>
      <c r="AW191" t="s">
        <v>133</v>
      </c>
      <c r="AX191" t="s">
        <v>133</v>
      </c>
      <c r="AY191" t="s">
        <v>133</v>
      </c>
      <c r="AZ191" t="s">
        <v>133</v>
      </c>
    </row>
    <row r="192" spans="1:52" customFormat="1" x14ac:dyDescent="0.25">
      <c r="A192">
        <v>329815</v>
      </c>
      <c r="B192" t="s">
        <v>201</v>
      </c>
      <c r="AF192" t="s">
        <v>135</v>
      </c>
      <c r="AH192" t="s">
        <v>136</v>
      </c>
      <c r="AJ192" t="s">
        <v>135</v>
      </c>
      <c r="AN192" t="s">
        <v>133</v>
      </c>
      <c r="AO192" t="s">
        <v>133</v>
      </c>
      <c r="AP192" t="s">
        <v>133</v>
      </c>
      <c r="AQ192" t="s">
        <v>133</v>
      </c>
      <c r="AR192" t="s">
        <v>133</v>
      </c>
      <c r="AS192" t="s">
        <v>133</v>
      </c>
      <c r="AT192" t="s">
        <v>133</v>
      </c>
      <c r="AU192" t="s">
        <v>133</v>
      </c>
      <c r="AV192" t="s">
        <v>133</v>
      </c>
      <c r="AW192" t="s">
        <v>133</v>
      </c>
      <c r="AX192" t="s">
        <v>133</v>
      </c>
      <c r="AY192" t="s">
        <v>133</v>
      </c>
      <c r="AZ192" t="s">
        <v>133</v>
      </c>
    </row>
    <row r="193" spans="1:52" customFormat="1" x14ac:dyDescent="0.25">
      <c r="A193">
        <v>309699</v>
      </c>
      <c r="B193" t="s">
        <v>201</v>
      </c>
      <c r="AG193" t="s">
        <v>136</v>
      </c>
      <c r="AJ193" t="s">
        <v>136</v>
      </c>
      <c r="AN193" t="s">
        <v>135</v>
      </c>
      <c r="AP193" t="s">
        <v>135</v>
      </c>
      <c r="AQ193" t="s">
        <v>133</v>
      </c>
      <c r="AR193" t="s">
        <v>133</v>
      </c>
      <c r="AU193" t="s">
        <v>135</v>
      </c>
      <c r="AV193" t="s">
        <v>133</v>
      </c>
      <c r="AW193" t="s">
        <v>133</v>
      </c>
      <c r="AY193" t="s">
        <v>136</v>
      </c>
      <c r="AZ193" t="s">
        <v>133</v>
      </c>
    </row>
    <row r="194" spans="1:52" customFormat="1" x14ac:dyDescent="0.25">
      <c r="A194">
        <v>325467</v>
      </c>
      <c r="B194" t="s">
        <v>201</v>
      </c>
      <c r="AE194" t="s">
        <v>136</v>
      </c>
      <c r="AJ194" t="s">
        <v>135</v>
      </c>
      <c r="AN194" t="s">
        <v>136</v>
      </c>
      <c r="AO194" t="s">
        <v>136</v>
      </c>
      <c r="AP194" t="s">
        <v>136</v>
      </c>
      <c r="AQ194" t="s">
        <v>135</v>
      </c>
      <c r="AR194" t="s">
        <v>135</v>
      </c>
      <c r="AT194" t="s">
        <v>135</v>
      </c>
      <c r="AU194" t="s">
        <v>135</v>
      </c>
      <c r="AV194" t="s">
        <v>136</v>
      </c>
      <c r="AW194" t="s">
        <v>136</v>
      </c>
      <c r="AY194" t="s">
        <v>136</v>
      </c>
      <c r="AZ194" t="s">
        <v>133</v>
      </c>
    </row>
    <row r="195" spans="1:52" customFormat="1" x14ac:dyDescent="0.25">
      <c r="A195">
        <v>329642</v>
      </c>
      <c r="B195" t="s">
        <v>201</v>
      </c>
      <c r="AB195" t="s">
        <v>135</v>
      </c>
      <c r="AC195" t="s">
        <v>136</v>
      </c>
      <c r="AW195" t="s">
        <v>136</v>
      </c>
      <c r="AY195" t="s">
        <v>136</v>
      </c>
      <c r="AZ195" t="s">
        <v>133</v>
      </c>
    </row>
    <row r="196" spans="1:52" customFormat="1" x14ac:dyDescent="0.25">
      <c r="A196">
        <v>328644</v>
      </c>
      <c r="B196" t="s">
        <v>201</v>
      </c>
      <c r="P196" t="s">
        <v>136</v>
      </c>
      <c r="W196" t="s">
        <v>136</v>
      </c>
      <c r="AO196" t="s">
        <v>136</v>
      </c>
      <c r="AP196" t="s">
        <v>136</v>
      </c>
      <c r="AQ196" t="s">
        <v>136</v>
      </c>
      <c r="AS196" t="s">
        <v>136</v>
      </c>
      <c r="AV196" t="s">
        <v>135</v>
      </c>
      <c r="AX196" t="s">
        <v>135</v>
      </c>
      <c r="AY196" t="s">
        <v>136</v>
      </c>
      <c r="AZ196" t="s">
        <v>133</v>
      </c>
    </row>
    <row r="197" spans="1:52" customFormat="1" x14ac:dyDescent="0.25">
      <c r="A197">
        <v>323844</v>
      </c>
      <c r="B197" t="s">
        <v>201</v>
      </c>
      <c r="N197" t="s">
        <v>136</v>
      </c>
      <c r="AG197" t="s">
        <v>136</v>
      </c>
      <c r="AM197" t="s">
        <v>133</v>
      </c>
      <c r="AQ197" t="s">
        <v>136</v>
      </c>
      <c r="AR197" t="s">
        <v>133</v>
      </c>
      <c r="AU197" t="s">
        <v>135</v>
      </c>
      <c r="AV197" t="s">
        <v>133</v>
      </c>
      <c r="AW197" t="s">
        <v>135</v>
      </c>
      <c r="AX197" t="s">
        <v>135</v>
      </c>
      <c r="AY197" t="s">
        <v>135</v>
      </c>
      <c r="AZ197" t="s">
        <v>133</v>
      </c>
    </row>
    <row r="198" spans="1:52" customFormat="1" x14ac:dyDescent="0.25">
      <c r="A198">
        <v>333348</v>
      </c>
      <c r="B198" t="s">
        <v>201</v>
      </c>
      <c r="AF198" t="s">
        <v>136</v>
      </c>
      <c r="AK198" t="s">
        <v>136</v>
      </c>
      <c r="AP198" t="s">
        <v>135</v>
      </c>
      <c r="AQ198" t="s">
        <v>135</v>
      </c>
      <c r="AR198" t="s">
        <v>136</v>
      </c>
      <c r="AT198" t="s">
        <v>136</v>
      </c>
      <c r="AV198" t="s">
        <v>133</v>
      </c>
      <c r="AW198" t="s">
        <v>135</v>
      </c>
      <c r="AZ198" t="s">
        <v>133</v>
      </c>
    </row>
    <row r="199" spans="1:52" customFormat="1" x14ac:dyDescent="0.25">
      <c r="A199">
        <v>329928</v>
      </c>
      <c r="B199" t="s">
        <v>201</v>
      </c>
      <c r="AJ199" t="s">
        <v>136</v>
      </c>
      <c r="AQ199" t="s">
        <v>136</v>
      </c>
      <c r="AR199" t="s">
        <v>136</v>
      </c>
      <c r="AT199" t="s">
        <v>136</v>
      </c>
      <c r="AU199" t="s">
        <v>133</v>
      </c>
      <c r="AV199" t="s">
        <v>133</v>
      </c>
      <c r="AW199" t="s">
        <v>133</v>
      </c>
      <c r="AX199" t="s">
        <v>133</v>
      </c>
      <c r="AY199" t="s">
        <v>133</v>
      </c>
      <c r="AZ199" t="s">
        <v>133</v>
      </c>
    </row>
    <row r="200" spans="1:52" customFormat="1" x14ac:dyDescent="0.25">
      <c r="A200">
        <v>302877</v>
      </c>
      <c r="B200" t="s">
        <v>201</v>
      </c>
      <c r="N200" t="s">
        <v>136</v>
      </c>
      <c r="W200" t="s">
        <v>136</v>
      </c>
      <c r="Z200" t="s">
        <v>136</v>
      </c>
      <c r="AE200" t="s">
        <v>136</v>
      </c>
      <c r="AO200" t="s">
        <v>135</v>
      </c>
      <c r="AP200" t="s">
        <v>133</v>
      </c>
      <c r="AQ200" t="s">
        <v>133</v>
      </c>
      <c r="AR200" t="s">
        <v>135</v>
      </c>
      <c r="AS200" t="s">
        <v>135</v>
      </c>
      <c r="AT200" t="s">
        <v>135</v>
      </c>
      <c r="AU200" t="s">
        <v>133</v>
      </c>
      <c r="AV200" t="s">
        <v>133</v>
      </c>
      <c r="AW200" t="s">
        <v>133</v>
      </c>
      <c r="AX200" t="s">
        <v>133</v>
      </c>
      <c r="AY200" t="s">
        <v>133</v>
      </c>
      <c r="AZ200" t="s">
        <v>133</v>
      </c>
    </row>
    <row r="201" spans="1:52" customFormat="1" x14ac:dyDescent="0.25">
      <c r="A201">
        <v>306232</v>
      </c>
      <c r="B201" t="s">
        <v>201</v>
      </c>
      <c r="AG201" t="s">
        <v>136</v>
      </c>
      <c r="AJ201" t="s">
        <v>136</v>
      </c>
      <c r="AL201" t="s">
        <v>136</v>
      </c>
      <c r="AO201" t="s">
        <v>136</v>
      </c>
      <c r="AP201" t="s">
        <v>135</v>
      </c>
      <c r="AQ201" t="s">
        <v>135</v>
      </c>
      <c r="AR201" t="s">
        <v>136</v>
      </c>
      <c r="AU201" t="s">
        <v>136</v>
      </c>
      <c r="AV201" t="s">
        <v>135</v>
      </c>
      <c r="AW201" t="s">
        <v>135</v>
      </c>
      <c r="AX201" t="s">
        <v>135</v>
      </c>
      <c r="AY201" t="s">
        <v>133</v>
      </c>
      <c r="AZ201" t="s">
        <v>133</v>
      </c>
    </row>
    <row r="202" spans="1:52" customFormat="1" x14ac:dyDescent="0.25">
      <c r="A202">
        <v>324215</v>
      </c>
      <c r="B202" t="s">
        <v>201</v>
      </c>
      <c r="AA202" t="s">
        <v>133</v>
      </c>
      <c r="AG202" t="s">
        <v>135</v>
      </c>
      <c r="AH202" t="s">
        <v>135</v>
      </c>
      <c r="AI202" t="s">
        <v>135</v>
      </c>
      <c r="AO202" t="s">
        <v>133</v>
      </c>
      <c r="AP202" t="s">
        <v>133</v>
      </c>
      <c r="AQ202" t="s">
        <v>133</v>
      </c>
      <c r="AR202" t="s">
        <v>133</v>
      </c>
      <c r="AS202" t="s">
        <v>133</v>
      </c>
      <c r="AT202" t="s">
        <v>133</v>
      </c>
      <c r="AU202" t="s">
        <v>133</v>
      </c>
      <c r="AV202" t="s">
        <v>133</v>
      </c>
      <c r="AW202" t="s">
        <v>133</v>
      </c>
      <c r="AX202" t="s">
        <v>133</v>
      </c>
      <c r="AY202" t="s">
        <v>133</v>
      </c>
      <c r="AZ202" t="s">
        <v>133</v>
      </c>
    </row>
    <row r="203" spans="1:52" customFormat="1" x14ac:dyDescent="0.25">
      <c r="A203">
        <v>324624</v>
      </c>
      <c r="B203" t="s">
        <v>201</v>
      </c>
      <c r="AF203" t="s">
        <v>136</v>
      </c>
      <c r="AG203" t="s">
        <v>136</v>
      </c>
      <c r="AJ203" t="s">
        <v>136</v>
      </c>
      <c r="AK203" t="s">
        <v>136</v>
      </c>
      <c r="AP203" t="s">
        <v>136</v>
      </c>
      <c r="AQ203" t="s">
        <v>135</v>
      </c>
      <c r="AR203" t="s">
        <v>136</v>
      </c>
      <c r="AT203" t="s">
        <v>135</v>
      </c>
      <c r="AU203" t="s">
        <v>133</v>
      </c>
      <c r="AV203" t="s">
        <v>133</v>
      </c>
      <c r="AW203" t="s">
        <v>133</v>
      </c>
      <c r="AX203" t="s">
        <v>133</v>
      </c>
      <c r="AY203" t="s">
        <v>133</v>
      </c>
      <c r="AZ203" t="s">
        <v>133</v>
      </c>
    </row>
    <row r="204" spans="1:52" customFormat="1" x14ac:dyDescent="0.25">
      <c r="A204">
        <v>325986</v>
      </c>
      <c r="B204" t="s">
        <v>201</v>
      </c>
      <c r="Q204" t="s">
        <v>136</v>
      </c>
      <c r="Z204" t="s">
        <v>136</v>
      </c>
      <c r="AH204" t="s">
        <v>136</v>
      </c>
      <c r="AO204" t="s">
        <v>135</v>
      </c>
      <c r="AP204" t="s">
        <v>135</v>
      </c>
      <c r="AQ204" t="s">
        <v>135</v>
      </c>
      <c r="AR204" t="s">
        <v>135</v>
      </c>
      <c r="AS204" t="s">
        <v>135</v>
      </c>
      <c r="AU204" t="s">
        <v>133</v>
      </c>
      <c r="AV204" t="s">
        <v>133</v>
      </c>
      <c r="AW204" t="s">
        <v>133</v>
      </c>
      <c r="AX204" t="s">
        <v>133</v>
      </c>
      <c r="AY204" t="s">
        <v>133</v>
      </c>
      <c r="AZ204" t="s">
        <v>133</v>
      </c>
    </row>
    <row r="205" spans="1:52" customFormat="1" x14ac:dyDescent="0.25">
      <c r="A205">
        <v>328609</v>
      </c>
      <c r="B205" t="s">
        <v>201</v>
      </c>
      <c r="AF205" t="s">
        <v>136</v>
      </c>
      <c r="AG205" t="s">
        <v>135</v>
      </c>
      <c r="AK205" t="s">
        <v>136</v>
      </c>
      <c r="AP205" t="s">
        <v>133</v>
      </c>
      <c r="AQ205" t="s">
        <v>133</v>
      </c>
      <c r="AR205" t="s">
        <v>135</v>
      </c>
      <c r="AS205" t="s">
        <v>136</v>
      </c>
      <c r="AT205" t="s">
        <v>135</v>
      </c>
      <c r="AU205" t="s">
        <v>133</v>
      </c>
      <c r="AV205" t="s">
        <v>133</v>
      </c>
      <c r="AW205" t="s">
        <v>133</v>
      </c>
      <c r="AX205" t="s">
        <v>133</v>
      </c>
      <c r="AY205" t="s">
        <v>135</v>
      </c>
      <c r="AZ205" t="s">
        <v>133</v>
      </c>
    </row>
    <row r="206" spans="1:52" customFormat="1" x14ac:dyDescent="0.25">
      <c r="A206">
        <v>329243</v>
      </c>
      <c r="B206" t="s">
        <v>201</v>
      </c>
      <c r="AG206" t="s">
        <v>133</v>
      </c>
      <c r="AH206" t="s">
        <v>136</v>
      </c>
      <c r="AJ206" t="s">
        <v>136</v>
      </c>
      <c r="AP206" t="s">
        <v>133</v>
      </c>
      <c r="AQ206" t="s">
        <v>133</v>
      </c>
      <c r="AR206" t="s">
        <v>136</v>
      </c>
      <c r="AV206" t="s">
        <v>135</v>
      </c>
      <c r="AW206" t="s">
        <v>133</v>
      </c>
      <c r="AZ206" t="s">
        <v>133</v>
      </c>
    </row>
    <row r="207" spans="1:52" customFormat="1" x14ac:dyDescent="0.25">
      <c r="A207">
        <v>329270</v>
      </c>
      <c r="B207" t="s">
        <v>201</v>
      </c>
      <c r="AA207" t="s">
        <v>136</v>
      </c>
      <c r="AC207" t="s">
        <v>136</v>
      </c>
      <c r="AG207" t="s">
        <v>136</v>
      </c>
      <c r="AK207" t="s">
        <v>135</v>
      </c>
      <c r="AO207" t="s">
        <v>133</v>
      </c>
      <c r="AP207" t="s">
        <v>133</v>
      </c>
      <c r="AQ207" t="s">
        <v>133</v>
      </c>
      <c r="AR207" t="s">
        <v>133</v>
      </c>
      <c r="AS207" t="s">
        <v>133</v>
      </c>
      <c r="AT207" t="s">
        <v>133</v>
      </c>
      <c r="AU207" t="s">
        <v>133</v>
      </c>
      <c r="AV207" t="s">
        <v>133</v>
      </c>
      <c r="AW207" t="s">
        <v>133</v>
      </c>
      <c r="AX207" t="s">
        <v>133</v>
      </c>
      <c r="AY207" t="s">
        <v>133</v>
      </c>
      <c r="AZ207" t="s">
        <v>133</v>
      </c>
    </row>
    <row r="208" spans="1:52" customFormat="1" x14ac:dyDescent="0.25">
      <c r="A208">
        <v>329316</v>
      </c>
      <c r="B208" t="s">
        <v>201</v>
      </c>
      <c r="N208" t="s">
        <v>136</v>
      </c>
      <c r="AG208" t="s">
        <v>136</v>
      </c>
      <c r="AM208" t="s">
        <v>136</v>
      </c>
      <c r="AO208" t="s">
        <v>133</v>
      </c>
      <c r="AP208" t="s">
        <v>133</v>
      </c>
      <c r="AQ208" t="s">
        <v>133</v>
      </c>
      <c r="AR208" t="s">
        <v>133</v>
      </c>
      <c r="AS208" t="s">
        <v>133</v>
      </c>
      <c r="AT208" t="s">
        <v>133</v>
      </c>
      <c r="AU208" t="s">
        <v>133</v>
      </c>
      <c r="AV208" t="s">
        <v>133</v>
      </c>
      <c r="AW208" t="s">
        <v>133</v>
      </c>
      <c r="AX208" t="s">
        <v>133</v>
      </c>
      <c r="AY208" t="s">
        <v>133</v>
      </c>
      <c r="AZ208" t="s">
        <v>133</v>
      </c>
    </row>
    <row r="209" spans="1:52" customFormat="1" x14ac:dyDescent="0.25">
      <c r="A209">
        <v>329595</v>
      </c>
      <c r="B209" t="s">
        <v>201</v>
      </c>
      <c r="AE209" t="s">
        <v>136</v>
      </c>
      <c r="AG209" t="s">
        <v>136</v>
      </c>
      <c r="AM209" t="s">
        <v>136</v>
      </c>
      <c r="AO209" t="s">
        <v>135</v>
      </c>
      <c r="AP209" t="s">
        <v>135</v>
      </c>
      <c r="AQ209" t="s">
        <v>135</v>
      </c>
      <c r="AS209" t="s">
        <v>135</v>
      </c>
      <c r="AU209" t="s">
        <v>133</v>
      </c>
      <c r="AV209" t="s">
        <v>133</v>
      </c>
      <c r="AW209" t="s">
        <v>133</v>
      </c>
      <c r="AX209" t="s">
        <v>133</v>
      </c>
      <c r="AY209" t="s">
        <v>133</v>
      </c>
      <c r="AZ209" t="s">
        <v>133</v>
      </c>
    </row>
    <row r="210" spans="1:52" customFormat="1" x14ac:dyDescent="0.25">
      <c r="A210">
        <v>334750</v>
      </c>
      <c r="B210" t="s">
        <v>201</v>
      </c>
      <c r="AF210" t="s">
        <v>136</v>
      </c>
      <c r="AJ210" t="s">
        <v>133</v>
      </c>
      <c r="AM210" t="s">
        <v>136</v>
      </c>
      <c r="AP210" t="s">
        <v>135</v>
      </c>
      <c r="AQ210" t="s">
        <v>133</v>
      </c>
      <c r="AS210" t="s">
        <v>135</v>
      </c>
      <c r="AT210" t="s">
        <v>135</v>
      </c>
      <c r="AU210" t="s">
        <v>133</v>
      </c>
      <c r="AV210" t="s">
        <v>133</v>
      </c>
      <c r="AW210" t="s">
        <v>133</v>
      </c>
      <c r="AX210" t="s">
        <v>133</v>
      </c>
      <c r="AY210" t="s">
        <v>133</v>
      </c>
      <c r="AZ210" t="s">
        <v>133</v>
      </c>
    </row>
    <row r="211" spans="1:52" customFormat="1" x14ac:dyDescent="0.25">
      <c r="A211">
        <v>318559</v>
      </c>
      <c r="B211" t="s">
        <v>201</v>
      </c>
      <c r="AJ211" t="s">
        <v>136</v>
      </c>
      <c r="AN211" t="s">
        <v>135</v>
      </c>
      <c r="AO211" t="s">
        <v>136</v>
      </c>
      <c r="AP211" t="s">
        <v>135</v>
      </c>
      <c r="AR211" t="s">
        <v>136</v>
      </c>
      <c r="AS211" t="s">
        <v>135</v>
      </c>
      <c r="AT211" t="s">
        <v>133</v>
      </c>
      <c r="AU211" t="s">
        <v>133</v>
      </c>
      <c r="AV211" t="s">
        <v>135</v>
      </c>
      <c r="AW211" t="s">
        <v>133</v>
      </c>
      <c r="AX211" t="s">
        <v>133</v>
      </c>
      <c r="AY211" t="s">
        <v>135</v>
      </c>
      <c r="AZ211" t="s">
        <v>135</v>
      </c>
    </row>
    <row r="212" spans="1:52" customFormat="1" x14ac:dyDescent="0.25">
      <c r="A212">
        <v>334915</v>
      </c>
      <c r="B212" t="s">
        <v>201</v>
      </c>
      <c r="W212" t="s">
        <v>136</v>
      </c>
      <c r="AB212" t="s">
        <v>135</v>
      </c>
      <c r="AC212" t="s">
        <v>136</v>
      </c>
      <c r="AI212" t="s">
        <v>136</v>
      </c>
      <c r="AO212" t="s">
        <v>135</v>
      </c>
      <c r="AP212" t="s">
        <v>135</v>
      </c>
      <c r="AQ212" t="s">
        <v>135</v>
      </c>
      <c r="AR212" t="s">
        <v>135</v>
      </c>
      <c r="AS212" t="s">
        <v>135</v>
      </c>
      <c r="AT212" t="s">
        <v>135</v>
      </c>
      <c r="AU212" t="s">
        <v>135</v>
      </c>
      <c r="AV212" t="s">
        <v>135</v>
      </c>
      <c r="AW212" t="s">
        <v>135</v>
      </c>
      <c r="AX212" t="s">
        <v>135</v>
      </c>
      <c r="AY212" t="s">
        <v>135</v>
      </c>
      <c r="AZ212" t="s">
        <v>135</v>
      </c>
    </row>
    <row r="213" spans="1:52" customFormat="1" x14ac:dyDescent="0.25">
      <c r="A213">
        <v>334905</v>
      </c>
      <c r="B213" t="s">
        <v>201</v>
      </c>
      <c r="AF213" t="s">
        <v>136</v>
      </c>
      <c r="AG213" t="s">
        <v>136</v>
      </c>
      <c r="AJ213" t="s">
        <v>136</v>
      </c>
      <c r="AP213" t="s">
        <v>135</v>
      </c>
      <c r="AQ213" t="s">
        <v>135</v>
      </c>
      <c r="AW213" t="s">
        <v>135</v>
      </c>
      <c r="AZ213" t="s">
        <v>135</v>
      </c>
    </row>
    <row r="214" spans="1:52" customFormat="1" x14ac:dyDescent="0.25">
      <c r="A214">
        <v>305658</v>
      </c>
      <c r="B214" t="s">
        <v>201</v>
      </c>
      <c r="H214" t="s">
        <v>136</v>
      </c>
      <c r="Z214" t="s">
        <v>136</v>
      </c>
      <c r="AG214" t="s">
        <v>136</v>
      </c>
      <c r="AH214" t="s">
        <v>136</v>
      </c>
      <c r="AO214" t="s">
        <v>136</v>
      </c>
      <c r="AP214" t="s">
        <v>133</v>
      </c>
      <c r="AQ214" t="s">
        <v>133</v>
      </c>
      <c r="AR214" t="s">
        <v>136</v>
      </c>
      <c r="AS214" t="s">
        <v>136</v>
      </c>
      <c r="AT214" t="s">
        <v>135</v>
      </c>
      <c r="AU214" t="s">
        <v>133</v>
      </c>
      <c r="AV214" t="s">
        <v>133</v>
      </c>
      <c r="AW214" t="s">
        <v>133</v>
      </c>
      <c r="AX214" t="s">
        <v>133</v>
      </c>
      <c r="AY214" t="s">
        <v>135</v>
      </c>
      <c r="AZ214" t="s">
        <v>135</v>
      </c>
    </row>
    <row r="215" spans="1:52" customFormat="1" x14ac:dyDescent="0.25">
      <c r="A215">
        <v>320403</v>
      </c>
      <c r="B215" t="s">
        <v>201</v>
      </c>
      <c r="AO215" t="s">
        <v>136</v>
      </c>
      <c r="AP215" t="s">
        <v>136</v>
      </c>
      <c r="AQ215" t="s">
        <v>136</v>
      </c>
      <c r="AR215" t="s">
        <v>136</v>
      </c>
      <c r="AS215" t="s">
        <v>136</v>
      </c>
      <c r="AT215" t="s">
        <v>136</v>
      </c>
      <c r="AU215" t="s">
        <v>135</v>
      </c>
      <c r="AV215" t="s">
        <v>135</v>
      </c>
      <c r="AW215" t="s">
        <v>135</v>
      </c>
      <c r="AX215" t="s">
        <v>135</v>
      </c>
      <c r="AY215" t="s">
        <v>135</v>
      </c>
      <c r="AZ215" t="s">
        <v>135</v>
      </c>
    </row>
    <row r="216" spans="1:52" customFormat="1" x14ac:dyDescent="0.25">
      <c r="A216">
        <v>332408</v>
      </c>
      <c r="B216" t="s">
        <v>201</v>
      </c>
      <c r="AD216" t="s">
        <v>136</v>
      </c>
      <c r="AI216" t="s">
        <v>136</v>
      </c>
      <c r="AJ216" t="s">
        <v>136</v>
      </c>
      <c r="AK216" t="s">
        <v>136</v>
      </c>
      <c r="AP216" t="s">
        <v>136</v>
      </c>
      <c r="AQ216" t="s">
        <v>136</v>
      </c>
      <c r="AS216" t="s">
        <v>136</v>
      </c>
      <c r="AT216" t="s">
        <v>136</v>
      </c>
      <c r="AU216" t="s">
        <v>136</v>
      </c>
      <c r="AV216" t="s">
        <v>135</v>
      </c>
      <c r="AW216" t="s">
        <v>135</v>
      </c>
      <c r="AX216" t="s">
        <v>135</v>
      </c>
      <c r="AY216" t="s">
        <v>135</v>
      </c>
      <c r="AZ216" t="s">
        <v>135</v>
      </c>
    </row>
    <row r="217" spans="1:52" customFormat="1" x14ac:dyDescent="0.25">
      <c r="A217">
        <v>301327</v>
      </c>
      <c r="B217" t="s">
        <v>201</v>
      </c>
      <c r="AA217" t="s">
        <v>136</v>
      </c>
      <c r="AJ217" t="s">
        <v>136</v>
      </c>
      <c r="AQ217" t="s">
        <v>136</v>
      </c>
      <c r="AV217" t="s">
        <v>136</v>
      </c>
      <c r="AW217" t="s">
        <v>136</v>
      </c>
      <c r="AX217" t="s">
        <v>136</v>
      </c>
      <c r="AY217" t="s">
        <v>136</v>
      </c>
      <c r="AZ217" t="s">
        <v>136</v>
      </c>
    </row>
    <row r="218" spans="1:52" customFormat="1" x14ac:dyDescent="0.25">
      <c r="A218">
        <v>323156</v>
      </c>
      <c r="B218" t="s">
        <v>201</v>
      </c>
      <c r="W218" t="s">
        <v>136</v>
      </c>
      <c r="Z218" t="s">
        <v>136</v>
      </c>
      <c r="AG218" t="s">
        <v>135</v>
      </c>
      <c r="AQ218" t="s">
        <v>133</v>
      </c>
      <c r="AU218" t="s">
        <v>135</v>
      </c>
      <c r="AV218" t="s">
        <v>135</v>
      </c>
      <c r="AW218" t="s">
        <v>135</v>
      </c>
      <c r="AX218" t="s">
        <v>133</v>
      </c>
      <c r="AY218" t="s">
        <v>136</v>
      </c>
      <c r="AZ218" t="s">
        <v>136</v>
      </c>
    </row>
    <row r="219" spans="1:52" customFormat="1" x14ac:dyDescent="0.25">
      <c r="A219">
        <v>331394</v>
      </c>
      <c r="B219" t="s">
        <v>201</v>
      </c>
      <c r="N219" t="s">
        <v>136</v>
      </c>
      <c r="AG219" t="s">
        <v>136</v>
      </c>
      <c r="AO219" t="s">
        <v>136</v>
      </c>
      <c r="AQ219" t="s">
        <v>136</v>
      </c>
      <c r="AR219" t="s">
        <v>136</v>
      </c>
      <c r="AS219" t="s">
        <v>136</v>
      </c>
      <c r="AU219" t="s">
        <v>136</v>
      </c>
      <c r="AV219" t="s">
        <v>136</v>
      </c>
      <c r="AX219" t="s">
        <v>136</v>
      </c>
      <c r="AY219" t="s">
        <v>136</v>
      </c>
      <c r="AZ219" t="s">
        <v>136</v>
      </c>
    </row>
    <row r="220" spans="1:52" customFormat="1" x14ac:dyDescent="0.25">
      <c r="A220">
        <v>325887</v>
      </c>
      <c r="B220" t="s">
        <v>201</v>
      </c>
      <c r="Z220" t="s">
        <v>136</v>
      </c>
      <c r="AF220" t="s">
        <v>136</v>
      </c>
      <c r="AM220" t="s">
        <v>136</v>
      </c>
      <c r="AP220" t="s">
        <v>136</v>
      </c>
      <c r="AQ220" t="s">
        <v>135</v>
      </c>
      <c r="AR220" t="s">
        <v>136</v>
      </c>
      <c r="AU220" t="s">
        <v>136</v>
      </c>
      <c r="AV220" t="s">
        <v>135</v>
      </c>
      <c r="AX220" t="s">
        <v>136</v>
      </c>
      <c r="AY220" t="s">
        <v>135</v>
      </c>
      <c r="AZ220" t="s">
        <v>136</v>
      </c>
    </row>
    <row r="221" spans="1:52" customFormat="1" x14ac:dyDescent="0.25">
      <c r="A221">
        <v>331220</v>
      </c>
      <c r="B221" t="s">
        <v>201</v>
      </c>
      <c r="AG221" t="s">
        <v>136</v>
      </c>
      <c r="AH221" t="s">
        <v>136</v>
      </c>
      <c r="AP221" t="s">
        <v>136</v>
      </c>
      <c r="AQ221" t="s">
        <v>136</v>
      </c>
      <c r="AR221" t="s">
        <v>136</v>
      </c>
      <c r="AT221" t="s">
        <v>136</v>
      </c>
      <c r="AV221" t="s">
        <v>136</v>
      </c>
      <c r="AW221" t="s">
        <v>136</v>
      </c>
      <c r="AX221" t="s">
        <v>136</v>
      </c>
      <c r="AZ221" t="s">
        <v>136</v>
      </c>
    </row>
    <row r="222" spans="1:52" customFormat="1" x14ac:dyDescent="0.25">
      <c r="A222">
        <v>327269</v>
      </c>
      <c r="B222" t="s">
        <v>201</v>
      </c>
      <c r="X222" t="s">
        <v>136</v>
      </c>
      <c r="AD222" t="s">
        <v>136</v>
      </c>
      <c r="AR222" t="s">
        <v>4606</v>
      </c>
      <c r="AT222" t="s">
        <v>136</v>
      </c>
      <c r="AV222" t="s">
        <v>135</v>
      </c>
      <c r="AW222" t="s">
        <v>136</v>
      </c>
      <c r="AY222" t="s">
        <v>135</v>
      </c>
      <c r="AZ222" t="s">
        <v>4707</v>
      </c>
    </row>
    <row r="223" spans="1:52" customFormat="1" x14ac:dyDescent="0.25">
      <c r="A223">
        <v>337037</v>
      </c>
      <c r="B223" t="s">
        <v>201</v>
      </c>
      <c r="V223" t="s">
        <v>133</v>
      </c>
      <c r="AG223" t="s">
        <v>135</v>
      </c>
      <c r="AH223" t="s">
        <v>135</v>
      </c>
      <c r="AJ223" t="s">
        <v>133</v>
      </c>
      <c r="AP223" t="s">
        <v>135</v>
      </c>
      <c r="AQ223" t="s">
        <v>133</v>
      </c>
      <c r="AR223" t="s">
        <v>133</v>
      </c>
      <c r="AW223" t="s">
        <v>133</v>
      </c>
      <c r="AZ223" t="s">
        <v>135</v>
      </c>
    </row>
    <row r="224" spans="1:52" customFormat="1" x14ac:dyDescent="0.25">
      <c r="A224">
        <v>328406</v>
      </c>
      <c r="B224" t="s">
        <v>201</v>
      </c>
      <c r="AN224" t="s">
        <v>133</v>
      </c>
    </row>
    <row r="225" spans="1:51" customFormat="1" x14ac:dyDescent="0.25">
      <c r="A225">
        <v>329201</v>
      </c>
      <c r="B225" t="s">
        <v>201</v>
      </c>
      <c r="AG225" t="s">
        <v>136</v>
      </c>
      <c r="AN225" t="s">
        <v>136</v>
      </c>
      <c r="AP225" t="s">
        <v>136</v>
      </c>
      <c r="AQ225" t="s">
        <v>136</v>
      </c>
      <c r="AU225" t="s">
        <v>136</v>
      </c>
      <c r="AV225" t="s">
        <v>136</v>
      </c>
      <c r="AX225" t="s">
        <v>136</v>
      </c>
      <c r="AY225" t="s">
        <v>136</v>
      </c>
    </row>
    <row r="226" spans="1:51" customFormat="1" x14ac:dyDescent="0.25">
      <c r="A226">
        <v>333137</v>
      </c>
      <c r="B226" t="s">
        <v>201</v>
      </c>
      <c r="O226" t="s">
        <v>136</v>
      </c>
    </row>
    <row r="227" spans="1:51" customFormat="1" x14ac:dyDescent="0.25">
      <c r="A227">
        <v>321894</v>
      </c>
      <c r="B227" t="s">
        <v>201</v>
      </c>
      <c r="AM227" t="s">
        <v>136</v>
      </c>
    </row>
    <row r="228" spans="1:51" customFormat="1" x14ac:dyDescent="0.25">
      <c r="A228">
        <v>325031</v>
      </c>
      <c r="B228" t="s">
        <v>201</v>
      </c>
      <c r="AP228" t="s">
        <v>136</v>
      </c>
    </row>
    <row r="229" spans="1:51" customFormat="1" x14ac:dyDescent="0.25">
      <c r="A229">
        <v>327535</v>
      </c>
      <c r="B229" t="s">
        <v>201</v>
      </c>
      <c r="AH229" t="s">
        <v>136</v>
      </c>
      <c r="AJ229" t="s">
        <v>136</v>
      </c>
      <c r="AP229" t="s">
        <v>136</v>
      </c>
      <c r="AQ229" t="s">
        <v>136</v>
      </c>
      <c r="AU229" t="s">
        <v>135</v>
      </c>
      <c r="AV229" t="s">
        <v>135</v>
      </c>
      <c r="AW229" t="s">
        <v>136</v>
      </c>
      <c r="AX229" t="s">
        <v>136</v>
      </c>
      <c r="AY229" t="s">
        <v>136</v>
      </c>
    </row>
    <row r="230" spans="1:51" customFormat="1" x14ac:dyDescent="0.25">
      <c r="A230">
        <v>302917</v>
      </c>
      <c r="B230" t="s">
        <v>201</v>
      </c>
      <c r="AQ230" t="s">
        <v>136</v>
      </c>
      <c r="AT230" t="s">
        <v>136</v>
      </c>
    </row>
    <row r="231" spans="1:51" customFormat="1" x14ac:dyDescent="0.25">
      <c r="A231">
        <v>316941</v>
      </c>
      <c r="B231" t="s">
        <v>201</v>
      </c>
      <c r="AG231" t="s">
        <v>135</v>
      </c>
      <c r="AH231" t="s">
        <v>136</v>
      </c>
      <c r="AP231" t="s">
        <v>135</v>
      </c>
      <c r="AQ231" t="s">
        <v>136</v>
      </c>
    </row>
    <row r="232" spans="1:51" customFormat="1" x14ac:dyDescent="0.25">
      <c r="A232">
        <v>324707</v>
      </c>
      <c r="B232" t="s">
        <v>201</v>
      </c>
      <c r="AM232" t="s">
        <v>136</v>
      </c>
      <c r="AP232" t="s">
        <v>136</v>
      </c>
      <c r="AY232" t="s">
        <v>136</v>
      </c>
    </row>
    <row r="233" spans="1:51" customFormat="1" x14ac:dyDescent="0.25">
      <c r="A233">
        <v>319748</v>
      </c>
      <c r="B233" t="s">
        <v>201</v>
      </c>
      <c r="AG233" t="s">
        <v>136</v>
      </c>
      <c r="AH233" t="s">
        <v>135</v>
      </c>
      <c r="AQ233" t="s">
        <v>133</v>
      </c>
      <c r="AW233" t="s">
        <v>136</v>
      </c>
      <c r="AX233" t="s">
        <v>136</v>
      </c>
    </row>
    <row r="234" spans="1:51" customFormat="1" x14ac:dyDescent="0.25">
      <c r="A234">
        <v>318775</v>
      </c>
      <c r="B234" t="s">
        <v>201</v>
      </c>
      <c r="AQ234" t="s">
        <v>136</v>
      </c>
      <c r="AW234" t="s">
        <v>136</v>
      </c>
    </row>
    <row r="235" spans="1:51" customFormat="1" x14ac:dyDescent="0.25">
      <c r="A235">
        <v>337127</v>
      </c>
      <c r="B235" t="s">
        <v>201</v>
      </c>
      <c r="AG235" t="s">
        <v>136</v>
      </c>
    </row>
    <row r="236" spans="1:51" customFormat="1" x14ac:dyDescent="0.25">
      <c r="A236">
        <v>326951</v>
      </c>
      <c r="B236" t="s">
        <v>201</v>
      </c>
      <c r="AM236" t="s">
        <v>136</v>
      </c>
    </row>
    <row r="237" spans="1:51" customFormat="1" x14ac:dyDescent="0.25">
      <c r="A237">
        <v>326573</v>
      </c>
      <c r="B237" t="s">
        <v>201</v>
      </c>
      <c r="W237" t="s">
        <v>136</v>
      </c>
    </row>
    <row r="238" spans="1:51" customFormat="1" x14ac:dyDescent="0.25">
      <c r="A238">
        <v>326821</v>
      </c>
      <c r="B238" t="s">
        <v>201</v>
      </c>
      <c r="AW238" t="s">
        <v>136</v>
      </c>
    </row>
    <row r="239" spans="1:51" customFormat="1" x14ac:dyDescent="0.25">
      <c r="A239">
        <v>326854</v>
      </c>
      <c r="B239" t="s">
        <v>201</v>
      </c>
      <c r="AQ239" t="s">
        <v>136</v>
      </c>
      <c r="AY239" t="s">
        <v>136</v>
      </c>
    </row>
    <row r="240" spans="1:51" customFormat="1" x14ac:dyDescent="0.25">
      <c r="A240">
        <v>313821</v>
      </c>
      <c r="B240" t="s">
        <v>201</v>
      </c>
      <c r="AQ240" t="s">
        <v>136</v>
      </c>
    </row>
    <row r="241" spans="1:51" customFormat="1" x14ac:dyDescent="0.25">
      <c r="A241">
        <v>328888</v>
      </c>
      <c r="B241" t="s">
        <v>201</v>
      </c>
      <c r="Y241" t="s">
        <v>136</v>
      </c>
    </row>
    <row r="242" spans="1:51" customFormat="1" x14ac:dyDescent="0.25">
      <c r="A242">
        <v>328828</v>
      </c>
      <c r="B242" t="s">
        <v>201</v>
      </c>
      <c r="Z242" t="s">
        <v>136</v>
      </c>
      <c r="AP242" t="s">
        <v>136</v>
      </c>
      <c r="AQ242" t="s">
        <v>136</v>
      </c>
      <c r="AT242" t="s">
        <v>136</v>
      </c>
      <c r="AV242" t="s">
        <v>136</v>
      </c>
      <c r="AX242" t="s">
        <v>136</v>
      </c>
    </row>
    <row r="243" spans="1:51" customFormat="1" x14ac:dyDescent="0.25">
      <c r="A243">
        <v>316217</v>
      </c>
      <c r="B243" t="s">
        <v>201</v>
      </c>
      <c r="W243" t="s">
        <v>136</v>
      </c>
      <c r="AK243" t="s">
        <v>136</v>
      </c>
      <c r="AP243" t="s">
        <v>136</v>
      </c>
      <c r="AQ243" t="s">
        <v>136</v>
      </c>
      <c r="AS243" t="s">
        <v>136</v>
      </c>
      <c r="AT243" t="s">
        <v>136</v>
      </c>
      <c r="AY243" t="s">
        <v>136</v>
      </c>
    </row>
    <row r="244" spans="1:51" customFormat="1" x14ac:dyDescent="0.25">
      <c r="A244">
        <v>324232</v>
      </c>
      <c r="B244" t="s">
        <v>201</v>
      </c>
      <c r="AG244" t="s">
        <v>136</v>
      </c>
      <c r="AQ244" t="s">
        <v>136</v>
      </c>
    </row>
    <row r="245" spans="1:51" customFormat="1" x14ac:dyDescent="0.25">
      <c r="A245">
        <v>328564</v>
      </c>
      <c r="B245" t="s">
        <v>201</v>
      </c>
      <c r="AI245" t="s">
        <v>136</v>
      </c>
      <c r="AP245" t="s">
        <v>136</v>
      </c>
      <c r="AQ245" t="s">
        <v>136</v>
      </c>
      <c r="AV245" t="s">
        <v>136</v>
      </c>
      <c r="AW245" t="s">
        <v>135</v>
      </c>
      <c r="AY245" t="s">
        <v>136</v>
      </c>
    </row>
    <row r="246" spans="1:51" customFormat="1" x14ac:dyDescent="0.25">
      <c r="A246">
        <v>334696</v>
      </c>
      <c r="B246" t="s">
        <v>201</v>
      </c>
      <c r="W246" t="s">
        <v>136</v>
      </c>
      <c r="AG246" t="s">
        <v>136</v>
      </c>
      <c r="AP246" t="s">
        <v>136</v>
      </c>
      <c r="AQ246" t="s">
        <v>136</v>
      </c>
    </row>
    <row r="247" spans="1:51" customFormat="1" x14ac:dyDescent="0.25">
      <c r="A247">
        <v>326367</v>
      </c>
      <c r="B247" t="s">
        <v>201</v>
      </c>
      <c r="AQ247" t="s">
        <v>136</v>
      </c>
      <c r="AT247" t="s">
        <v>136</v>
      </c>
    </row>
    <row r="248" spans="1:51" customFormat="1" x14ac:dyDescent="0.25">
      <c r="A248">
        <v>325680</v>
      </c>
      <c r="B248" t="s">
        <v>201</v>
      </c>
      <c r="AG248" t="s">
        <v>136</v>
      </c>
      <c r="AQ248" t="s">
        <v>136</v>
      </c>
      <c r="AV248" t="s">
        <v>136</v>
      </c>
      <c r="AW248" t="s">
        <v>136</v>
      </c>
    </row>
    <row r="249" spans="1:51" customFormat="1" x14ac:dyDescent="0.25">
      <c r="A249">
        <v>324001</v>
      </c>
      <c r="B249" t="s">
        <v>201</v>
      </c>
      <c r="AJ249" t="s">
        <v>136</v>
      </c>
    </row>
    <row r="250" spans="1:51" customFormat="1" x14ac:dyDescent="0.25">
      <c r="A250">
        <v>338340</v>
      </c>
      <c r="B250" t="s">
        <v>201</v>
      </c>
      <c r="AV250" t="s">
        <v>136</v>
      </c>
    </row>
    <row r="251" spans="1:51" customFormat="1" x14ac:dyDescent="0.25">
      <c r="A251">
        <v>320304</v>
      </c>
      <c r="B251" t="s">
        <v>201</v>
      </c>
      <c r="AG251" t="s">
        <v>136</v>
      </c>
      <c r="AQ251" t="s">
        <v>136</v>
      </c>
    </row>
    <row r="252" spans="1:51" customFormat="1" x14ac:dyDescent="0.25">
      <c r="A252">
        <v>328316</v>
      </c>
      <c r="B252" t="s">
        <v>201</v>
      </c>
      <c r="AP252" t="s">
        <v>136</v>
      </c>
      <c r="AQ252" t="s">
        <v>136</v>
      </c>
    </row>
    <row r="253" spans="1:51" customFormat="1" x14ac:dyDescent="0.25">
      <c r="A253">
        <v>327582</v>
      </c>
      <c r="B253" t="s">
        <v>201</v>
      </c>
      <c r="AG253" t="s">
        <v>136</v>
      </c>
    </row>
    <row r="254" spans="1:51" customFormat="1" x14ac:dyDescent="0.25">
      <c r="A254">
        <v>327082</v>
      </c>
      <c r="B254" t="s">
        <v>201</v>
      </c>
      <c r="AG254" t="s">
        <v>136</v>
      </c>
      <c r="AP254" t="s">
        <v>136</v>
      </c>
    </row>
    <row r="255" spans="1:51" customFormat="1" x14ac:dyDescent="0.25">
      <c r="A255">
        <v>320213</v>
      </c>
      <c r="B255" t="s">
        <v>201</v>
      </c>
      <c r="W255" t="s">
        <v>136</v>
      </c>
      <c r="AQ255" t="s">
        <v>136</v>
      </c>
    </row>
    <row r="256" spans="1:51" customFormat="1" x14ac:dyDescent="0.25">
      <c r="A256">
        <v>326020</v>
      </c>
      <c r="B256" t="s">
        <v>201</v>
      </c>
      <c r="AQ256" t="s">
        <v>136</v>
      </c>
    </row>
    <row r="257" spans="1:51" customFormat="1" x14ac:dyDescent="0.25">
      <c r="A257">
        <v>320336</v>
      </c>
      <c r="B257" t="s">
        <v>201</v>
      </c>
      <c r="AC257" t="s">
        <v>136</v>
      </c>
      <c r="AP257" t="s">
        <v>136</v>
      </c>
      <c r="AW257" t="s">
        <v>136</v>
      </c>
    </row>
    <row r="258" spans="1:51" customFormat="1" x14ac:dyDescent="0.25">
      <c r="A258">
        <v>331107</v>
      </c>
      <c r="B258" t="s">
        <v>201</v>
      </c>
      <c r="AP258" t="s">
        <v>136</v>
      </c>
    </row>
    <row r="259" spans="1:51" customFormat="1" x14ac:dyDescent="0.25">
      <c r="A259">
        <v>317414</v>
      </c>
      <c r="B259" t="s">
        <v>201</v>
      </c>
      <c r="AG259" t="s">
        <v>136</v>
      </c>
    </row>
    <row r="260" spans="1:51" customFormat="1" x14ac:dyDescent="0.25">
      <c r="A260">
        <v>322974</v>
      </c>
      <c r="B260" t="s">
        <v>201</v>
      </c>
      <c r="AQ260" t="s">
        <v>136</v>
      </c>
    </row>
    <row r="261" spans="1:51" customFormat="1" x14ac:dyDescent="0.25">
      <c r="A261">
        <v>326865</v>
      </c>
      <c r="B261" t="s">
        <v>201</v>
      </c>
      <c r="AW261" t="s">
        <v>136</v>
      </c>
    </row>
    <row r="262" spans="1:51" customFormat="1" x14ac:dyDescent="0.25">
      <c r="A262">
        <v>328758</v>
      </c>
      <c r="B262" t="s">
        <v>201</v>
      </c>
      <c r="AG262" t="s">
        <v>136</v>
      </c>
    </row>
    <row r="263" spans="1:51" customFormat="1" x14ac:dyDescent="0.25">
      <c r="A263">
        <v>329735</v>
      </c>
      <c r="B263" t="s">
        <v>201</v>
      </c>
      <c r="P263" t="s">
        <v>136</v>
      </c>
      <c r="AS263" t="s">
        <v>136</v>
      </c>
      <c r="AV263" t="s">
        <v>136</v>
      </c>
    </row>
    <row r="264" spans="1:51" customFormat="1" x14ac:dyDescent="0.25">
      <c r="A264">
        <v>326831</v>
      </c>
      <c r="B264" t="s">
        <v>201</v>
      </c>
      <c r="AU264" t="s">
        <v>136</v>
      </c>
    </row>
    <row r="265" spans="1:51" customFormat="1" x14ac:dyDescent="0.25">
      <c r="A265">
        <v>334559</v>
      </c>
      <c r="B265" t="s">
        <v>201</v>
      </c>
      <c r="AJ265" t="s">
        <v>136</v>
      </c>
      <c r="AQ265" t="s">
        <v>136</v>
      </c>
      <c r="AU265" t="s">
        <v>136</v>
      </c>
      <c r="AW265" t="s">
        <v>136</v>
      </c>
      <c r="AX265" t="s">
        <v>136</v>
      </c>
      <c r="AY265" t="s">
        <v>136</v>
      </c>
    </row>
    <row r="266" spans="1:51" customFormat="1" x14ac:dyDescent="0.25">
      <c r="A266">
        <v>334999</v>
      </c>
      <c r="B266" t="s">
        <v>201</v>
      </c>
      <c r="G266" t="s">
        <v>136</v>
      </c>
      <c r="AP266" t="s">
        <v>136</v>
      </c>
    </row>
    <row r="267" spans="1:51" customFormat="1" x14ac:dyDescent="0.25">
      <c r="A267">
        <v>326866</v>
      </c>
      <c r="B267" t="s">
        <v>201</v>
      </c>
      <c r="AQ267" t="s">
        <v>136</v>
      </c>
    </row>
    <row r="268" spans="1:51" customFormat="1" x14ac:dyDescent="0.25">
      <c r="A268">
        <v>326921</v>
      </c>
      <c r="B268" t="s">
        <v>201</v>
      </c>
      <c r="AC268" t="s">
        <v>136</v>
      </c>
      <c r="AG268" t="s">
        <v>136</v>
      </c>
      <c r="AW268" t="s">
        <v>136</v>
      </c>
    </row>
    <row r="269" spans="1:51" customFormat="1" x14ac:dyDescent="0.25">
      <c r="A269">
        <v>331712</v>
      </c>
      <c r="B269" t="s">
        <v>201</v>
      </c>
      <c r="AM269" t="s">
        <v>136</v>
      </c>
      <c r="AP269" t="s">
        <v>136</v>
      </c>
      <c r="AW269" t="s">
        <v>136</v>
      </c>
    </row>
    <row r="270" spans="1:51" customFormat="1" x14ac:dyDescent="0.25">
      <c r="A270">
        <v>330500</v>
      </c>
      <c r="B270" t="s">
        <v>201</v>
      </c>
      <c r="AG270" t="s">
        <v>136</v>
      </c>
      <c r="AJ270" t="s">
        <v>136</v>
      </c>
    </row>
    <row r="271" spans="1:51" customFormat="1" x14ac:dyDescent="0.25">
      <c r="A271">
        <v>330415</v>
      </c>
      <c r="B271" t="s">
        <v>201</v>
      </c>
      <c r="AC271" t="s">
        <v>136</v>
      </c>
      <c r="AI271" t="s">
        <v>136</v>
      </c>
      <c r="AK271" t="s">
        <v>136</v>
      </c>
      <c r="AS271" t="s">
        <v>136</v>
      </c>
      <c r="AX271" t="s">
        <v>136</v>
      </c>
    </row>
    <row r="272" spans="1:51" customFormat="1" x14ac:dyDescent="0.25">
      <c r="A272">
        <v>330449</v>
      </c>
      <c r="B272" t="s">
        <v>201</v>
      </c>
      <c r="AI272" t="s">
        <v>136</v>
      </c>
    </row>
    <row r="273" spans="1:51" customFormat="1" x14ac:dyDescent="0.25">
      <c r="A273">
        <v>334585</v>
      </c>
      <c r="B273" t="s">
        <v>201</v>
      </c>
      <c r="AG273" t="s">
        <v>136</v>
      </c>
    </row>
    <row r="274" spans="1:51" customFormat="1" x14ac:dyDescent="0.25">
      <c r="A274">
        <v>330974</v>
      </c>
      <c r="B274" t="s">
        <v>201</v>
      </c>
      <c r="AG274" t="s">
        <v>136</v>
      </c>
    </row>
    <row r="275" spans="1:51" customFormat="1" x14ac:dyDescent="0.25">
      <c r="A275">
        <v>330995</v>
      </c>
      <c r="B275" t="s">
        <v>201</v>
      </c>
      <c r="AM275" t="s">
        <v>136</v>
      </c>
      <c r="AP275" t="s">
        <v>133</v>
      </c>
      <c r="AQ275" t="s">
        <v>136</v>
      </c>
      <c r="AV275" t="s">
        <v>135</v>
      </c>
      <c r="AW275" t="s">
        <v>136</v>
      </c>
      <c r="AY275" t="s">
        <v>136</v>
      </c>
    </row>
    <row r="276" spans="1:51" customFormat="1" x14ac:dyDescent="0.25">
      <c r="A276">
        <v>332830</v>
      </c>
      <c r="B276" t="s">
        <v>201</v>
      </c>
      <c r="AK276" t="s">
        <v>136</v>
      </c>
      <c r="AP276" t="s">
        <v>135</v>
      </c>
      <c r="AU276" t="s">
        <v>136</v>
      </c>
      <c r="AV276" t="s">
        <v>133</v>
      </c>
      <c r="AW276" t="s">
        <v>133</v>
      </c>
      <c r="AY276" t="s">
        <v>136</v>
      </c>
    </row>
    <row r="277" spans="1:51" customFormat="1" x14ac:dyDescent="0.25">
      <c r="A277">
        <v>331506</v>
      </c>
      <c r="B277" t="s">
        <v>201</v>
      </c>
      <c r="AQ277" t="s">
        <v>136</v>
      </c>
    </row>
    <row r="278" spans="1:51" customFormat="1" x14ac:dyDescent="0.25">
      <c r="A278">
        <v>333182</v>
      </c>
      <c r="B278" t="s">
        <v>201</v>
      </c>
      <c r="AG278" t="s">
        <v>136</v>
      </c>
      <c r="AQ278" t="s">
        <v>136</v>
      </c>
    </row>
    <row r="279" spans="1:51" customFormat="1" x14ac:dyDescent="0.25">
      <c r="A279">
        <v>329768</v>
      </c>
      <c r="B279" t="s">
        <v>201</v>
      </c>
      <c r="AQ279" t="s">
        <v>136</v>
      </c>
    </row>
    <row r="280" spans="1:51" customFormat="1" x14ac:dyDescent="0.25">
      <c r="A280">
        <v>330925</v>
      </c>
      <c r="B280" t="s">
        <v>201</v>
      </c>
      <c r="AP280" t="s">
        <v>136</v>
      </c>
      <c r="AQ280" t="s">
        <v>136</v>
      </c>
    </row>
    <row r="281" spans="1:51" customFormat="1" x14ac:dyDescent="0.25">
      <c r="A281">
        <v>333502</v>
      </c>
      <c r="B281" t="s">
        <v>201</v>
      </c>
      <c r="N281" t="s">
        <v>136</v>
      </c>
      <c r="V281" t="s">
        <v>136</v>
      </c>
      <c r="AQ281" t="s">
        <v>136</v>
      </c>
      <c r="AU281" t="s">
        <v>136</v>
      </c>
      <c r="AY281" t="s">
        <v>136</v>
      </c>
    </row>
    <row r="282" spans="1:51" customFormat="1" x14ac:dyDescent="0.25">
      <c r="A282">
        <v>323235</v>
      </c>
      <c r="B282" t="s">
        <v>201</v>
      </c>
      <c r="AO282" t="s">
        <v>136</v>
      </c>
      <c r="AP282" t="s">
        <v>136</v>
      </c>
      <c r="AQ282" t="s">
        <v>136</v>
      </c>
      <c r="AR282" t="s">
        <v>136</v>
      </c>
      <c r="AX282" t="s">
        <v>136</v>
      </c>
    </row>
    <row r="283" spans="1:51" customFormat="1" x14ac:dyDescent="0.25">
      <c r="A283">
        <v>323375</v>
      </c>
      <c r="B283" t="s">
        <v>201</v>
      </c>
      <c r="AW283" t="s">
        <v>136</v>
      </c>
    </row>
    <row r="284" spans="1:51" customFormat="1" x14ac:dyDescent="0.25">
      <c r="A284">
        <v>328847</v>
      </c>
      <c r="B284" t="s">
        <v>201</v>
      </c>
      <c r="H284" t="s">
        <v>135</v>
      </c>
      <c r="AO284" t="s">
        <v>135</v>
      </c>
      <c r="AQ284" t="s">
        <v>133</v>
      </c>
      <c r="AT284" t="s">
        <v>135</v>
      </c>
      <c r="AW284" t="s">
        <v>135</v>
      </c>
      <c r="AX284" t="s">
        <v>135</v>
      </c>
      <c r="AY284" t="s">
        <v>133</v>
      </c>
    </row>
    <row r="285" spans="1:51" customFormat="1" x14ac:dyDescent="0.25">
      <c r="A285">
        <v>301483</v>
      </c>
      <c r="B285" t="s">
        <v>201</v>
      </c>
      <c r="AA285" t="s">
        <v>133</v>
      </c>
      <c r="AM285" t="s">
        <v>136</v>
      </c>
      <c r="AO285" t="s">
        <v>136</v>
      </c>
      <c r="AQ285" t="s">
        <v>136</v>
      </c>
      <c r="AR285" t="s">
        <v>136</v>
      </c>
      <c r="AT285" t="s">
        <v>136</v>
      </c>
      <c r="AV285" t="s">
        <v>133</v>
      </c>
      <c r="AW285" t="s">
        <v>133</v>
      </c>
      <c r="AX285" t="s">
        <v>136</v>
      </c>
      <c r="AY285" t="s">
        <v>133</v>
      </c>
    </row>
    <row r="286" spans="1:51" customFormat="1" x14ac:dyDescent="0.25">
      <c r="A286">
        <v>315791</v>
      </c>
      <c r="B286" t="s">
        <v>201</v>
      </c>
      <c r="AF286" t="s">
        <v>136</v>
      </c>
      <c r="AH286" t="s">
        <v>135</v>
      </c>
      <c r="AJ286" t="s">
        <v>136</v>
      </c>
      <c r="AK286" t="s">
        <v>136</v>
      </c>
      <c r="AO286" t="s">
        <v>136</v>
      </c>
      <c r="AP286" t="s">
        <v>136</v>
      </c>
      <c r="AQ286" t="s">
        <v>136</v>
      </c>
      <c r="AR286" t="s">
        <v>136</v>
      </c>
      <c r="AT286" t="s">
        <v>136</v>
      </c>
      <c r="AU286" t="s">
        <v>133</v>
      </c>
      <c r="AV286" t="s">
        <v>135</v>
      </c>
      <c r="AW286" t="s">
        <v>133</v>
      </c>
      <c r="AX286" t="s">
        <v>133</v>
      </c>
      <c r="AY286" t="s">
        <v>135</v>
      </c>
    </row>
    <row r="287" spans="1:51" customFormat="1" x14ac:dyDescent="0.25">
      <c r="A287">
        <v>326670</v>
      </c>
      <c r="B287" t="s">
        <v>201</v>
      </c>
      <c r="AG287" t="s">
        <v>136</v>
      </c>
      <c r="AQ287" t="s">
        <v>135</v>
      </c>
      <c r="AR287" t="s">
        <v>136</v>
      </c>
      <c r="AT287" t="s">
        <v>136</v>
      </c>
      <c r="AU287" t="s">
        <v>135</v>
      </c>
      <c r="AW287" t="s">
        <v>135</v>
      </c>
      <c r="AX287" t="s">
        <v>135</v>
      </c>
      <c r="AY287" t="s">
        <v>135</v>
      </c>
    </row>
    <row r="288" spans="1:51" customFormat="1" x14ac:dyDescent="0.25">
      <c r="A288">
        <v>326769</v>
      </c>
      <c r="B288" t="s">
        <v>201</v>
      </c>
      <c r="AK288" t="s">
        <v>136</v>
      </c>
      <c r="AY288" t="s">
        <v>136</v>
      </c>
    </row>
    <row r="289" spans="1:52" customFormat="1" x14ac:dyDescent="0.25">
      <c r="A289">
        <v>327455</v>
      </c>
      <c r="B289" t="s">
        <v>201</v>
      </c>
      <c r="AP289" t="s">
        <v>136</v>
      </c>
      <c r="AT289" t="s">
        <v>136</v>
      </c>
      <c r="AY289" t="s">
        <v>136</v>
      </c>
    </row>
    <row r="290" spans="1:52" customFormat="1" x14ac:dyDescent="0.25">
      <c r="A290">
        <v>328061</v>
      </c>
      <c r="B290" t="s">
        <v>201</v>
      </c>
      <c r="AM290" t="s">
        <v>136</v>
      </c>
      <c r="AX290" t="s">
        <v>136</v>
      </c>
      <c r="AY290" t="s">
        <v>136</v>
      </c>
    </row>
    <row r="291" spans="1:52" customFormat="1" x14ac:dyDescent="0.25">
      <c r="A291">
        <v>328426</v>
      </c>
      <c r="B291" t="s">
        <v>201</v>
      </c>
      <c r="AC291" t="s">
        <v>136</v>
      </c>
      <c r="AI291" t="s">
        <v>136</v>
      </c>
      <c r="AM291" t="s">
        <v>136</v>
      </c>
      <c r="AP291" t="s">
        <v>136</v>
      </c>
      <c r="AQ291" t="s">
        <v>136</v>
      </c>
      <c r="AS291" t="s">
        <v>136</v>
      </c>
      <c r="AU291" t="s">
        <v>133</v>
      </c>
      <c r="AW291" t="s">
        <v>136</v>
      </c>
      <c r="AX291" t="s">
        <v>135</v>
      </c>
      <c r="AY291" t="s">
        <v>136</v>
      </c>
    </row>
    <row r="292" spans="1:52" customFormat="1" x14ac:dyDescent="0.25">
      <c r="A292">
        <v>329503</v>
      </c>
      <c r="B292" t="s">
        <v>201</v>
      </c>
      <c r="AG292" t="s">
        <v>136</v>
      </c>
      <c r="AJ292" t="s">
        <v>136</v>
      </c>
      <c r="AQ292" t="s">
        <v>136</v>
      </c>
    </row>
    <row r="293" spans="1:52" customFormat="1" x14ac:dyDescent="0.25">
      <c r="A293">
        <v>330586</v>
      </c>
      <c r="B293" t="s">
        <v>201</v>
      </c>
      <c r="Z293" t="s">
        <v>136</v>
      </c>
      <c r="AE293" t="s">
        <v>136</v>
      </c>
      <c r="AI293" t="s">
        <v>136</v>
      </c>
      <c r="AK293" t="s">
        <v>136</v>
      </c>
      <c r="AO293" t="s">
        <v>136</v>
      </c>
      <c r="AQ293" t="s">
        <v>135</v>
      </c>
      <c r="AS293" t="s">
        <v>135</v>
      </c>
      <c r="AT293" t="s">
        <v>135</v>
      </c>
      <c r="AU293" t="s">
        <v>133</v>
      </c>
      <c r="AW293" t="s">
        <v>133</v>
      </c>
      <c r="AX293" t="s">
        <v>133</v>
      </c>
    </row>
    <row r="294" spans="1:52" customFormat="1" x14ac:dyDescent="0.25">
      <c r="A294">
        <v>330617</v>
      </c>
      <c r="B294" t="s">
        <v>201</v>
      </c>
      <c r="AC294" t="s">
        <v>136</v>
      </c>
    </row>
    <row r="295" spans="1:52" customFormat="1" x14ac:dyDescent="0.25">
      <c r="A295">
        <v>330938</v>
      </c>
      <c r="B295" t="s">
        <v>201</v>
      </c>
      <c r="P295" t="s">
        <v>136</v>
      </c>
      <c r="AQ295" t="s">
        <v>136</v>
      </c>
      <c r="AT295" t="s">
        <v>136</v>
      </c>
    </row>
    <row r="296" spans="1:52" customFormat="1" x14ac:dyDescent="0.25">
      <c r="A296">
        <v>331087</v>
      </c>
      <c r="B296" t="s">
        <v>201</v>
      </c>
      <c r="AC296" t="s">
        <v>136</v>
      </c>
      <c r="AI296" t="s">
        <v>136</v>
      </c>
      <c r="AK296" t="s">
        <v>136</v>
      </c>
      <c r="AO296" t="s">
        <v>136</v>
      </c>
      <c r="AR296" t="s">
        <v>136</v>
      </c>
    </row>
    <row r="297" spans="1:52" customFormat="1" x14ac:dyDescent="0.25">
      <c r="A297">
        <v>332244</v>
      </c>
      <c r="B297" t="s">
        <v>201</v>
      </c>
      <c r="AM297" t="s">
        <v>136</v>
      </c>
    </row>
    <row r="298" spans="1:52" customFormat="1" x14ac:dyDescent="0.25">
      <c r="A298">
        <v>333408</v>
      </c>
      <c r="B298" t="s">
        <v>201</v>
      </c>
      <c r="AG298" t="s">
        <v>136</v>
      </c>
      <c r="AS298" t="s">
        <v>136</v>
      </c>
      <c r="AV298" t="s">
        <v>136</v>
      </c>
      <c r="AY298" t="s">
        <v>136</v>
      </c>
    </row>
    <row r="299" spans="1:52" customFormat="1" x14ac:dyDescent="0.25">
      <c r="A299">
        <v>334398</v>
      </c>
      <c r="B299" t="s">
        <v>201</v>
      </c>
      <c r="AW299" t="s">
        <v>136</v>
      </c>
      <c r="AY299" t="s">
        <v>136</v>
      </c>
    </row>
    <row r="300" spans="1:52" customFormat="1" x14ac:dyDescent="0.25">
      <c r="A300">
        <v>334626</v>
      </c>
      <c r="B300" t="s">
        <v>201</v>
      </c>
      <c r="AP300" t="s">
        <v>136</v>
      </c>
      <c r="AU300" t="s">
        <v>136</v>
      </c>
      <c r="AW300" t="s">
        <v>136</v>
      </c>
    </row>
    <row r="301" spans="1:52" customFormat="1" x14ac:dyDescent="0.25">
      <c r="A301">
        <v>337034</v>
      </c>
      <c r="B301" t="s">
        <v>201</v>
      </c>
      <c r="AG301" t="s">
        <v>136</v>
      </c>
      <c r="AK301" t="s">
        <v>136</v>
      </c>
      <c r="AO301" t="s">
        <v>136</v>
      </c>
      <c r="AP301" t="s">
        <v>136</v>
      </c>
      <c r="AQ301" t="s">
        <v>136</v>
      </c>
      <c r="AR301" t="s">
        <v>136</v>
      </c>
      <c r="AS301" t="s">
        <v>136</v>
      </c>
      <c r="AT301" t="s">
        <v>136</v>
      </c>
    </row>
    <row r="302" spans="1:52" customFormat="1" x14ac:dyDescent="0.25">
      <c r="A302">
        <v>337078</v>
      </c>
      <c r="B302" t="s">
        <v>201</v>
      </c>
      <c r="AQ302" t="s">
        <v>136</v>
      </c>
    </row>
    <row r="303" spans="1:52" customFormat="1" x14ac:dyDescent="0.25">
      <c r="A303">
        <v>327052</v>
      </c>
      <c r="B303" t="s">
        <v>201</v>
      </c>
      <c r="M303" t="s">
        <v>202</v>
      </c>
      <c r="N303" t="s">
        <v>202</v>
      </c>
      <c r="W303" t="s">
        <v>202</v>
      </c>
      <c r="AM303" t="s">
        <v>202</v>
      </c>
      <c r="AN303" t="s">
        <v>202</v>
      </c>
      <c r="AO303" t="s">
        <v>202</v>
      </c>
      <c r="AP303" t="s">
        <v>202</v>
      </c>
      <c r="AQ303" t="s">
        <v>202</v>
      </c>
      <c r="AR303" t="s">
        <v>202</v>
      </c>
      <c r="AS303" t="s">
        <v>202</v>
      </c>
      <c r="AT303" t="s">
        <v>202</v>
      </c>
      <c r="AU303" t="s">
        <v>202</v>
      </c>
      <c r="AV303" t="s">
        <v>202</v>
      </c>
      <c r="AW303" t="s">
        <v>202</v>
      </c>
      <c r="AX303" t="s">
        <v>202</v>
      </c>
      <c r="AY303" t="s">
        <v>202</v>
      </c>
      <c r="AZ303" t="s">
        <v>202</v>
      </c>
    </row>
    <row r="304" spans="1:52" customFormat="1" x14ac:dyDescent="0.25">
      <c r="A304">
        <v>328795</v>
      </c>
      <c r="B304" t="s">
        <v>201</v>
      </c>
      <c r="AD304" t="s">
        <v>202</v>
      </c>
      <c r="AL304" t="s">
        <v>202</v>
      </c>
      <c r="AM304" t="s">
        <v>202</v>
      </c>
      <c r="AN304" t="s">
        <v>202</v>
      </c>
      <c r="AO304" t="s">
        <v>202</v>
      </c>
      <c r="AP304" t="s">
        <v>202</v>
      </c>
      <c r="AQ304" t="s">
        <v>202</v>
      </c>
      <c r="AR304" t="s">
        <v>202</v>
      </c>
      <c r="AS304" t="s">
        <v>202</v>
      </c>
      <c r="AT304" t="s">
        <v>202</v>
      </c>
      <c r="AU304" t="s">
        <v>202</v>
      </c>
      <c r="AV304" t="s">
        <v>202</v>
      </c>
      <c r="AW304" t="s">
        <v>202</v>
      </c>
      <c r="AX304" t="s">
        <v>202</v>
      </c>
      <c r="AY304" t="s">
        <v>202</v>
      </c>
      <c r="AZ304" t="s">
        <v>202</v>
      </c>
    </row>
    <row r="305" spans="1:52" customFormat="1" x14ac:dyDescent="0.25">
      <c r="A305">
        <v>333134</v>
      </c>
      <c r="B305" t="s">
        <v>201</v>
      </c>
      <c r="AK305" t="s">
        <v>202</v>
      </c>
      <c r="AN305" t="s">
        <v>202</v>
      </c>
      <c r="AO305" t="s">
        <v>202</v>
      </c>
      <c r="AP305" t="s">
        <v>202</v>
      </c>
      <c r="AQ305" t="s">
        <v>202</v>
      </c>
      <c r="AR305" t="s">
        <v>202</v>
      </c>
      <c r="AS305" t="s">
        <v>202</v>
      </c>
      <c r="AT305" t="s">
        <v>202</v>
      </c>
      <c r="AU305" t="s">
        <v>202</v>
      </c>
      <c r="AV305" t="s">
        <v>202</v>
      </c>
      <c r="AW305" t="s">
        <v>202</v>
      </c>
      <c r="AX305" t="s">
        <v>202</v>
      </c>
      <c r="AY305" t="s">
        <v>202</v>
      </c>
      <c r="AZ305" t="s">
        <v>202</v>
      </c>
    </row>
    <row r="306" spans="1:52" customFormat="1" x14ac:dyDescent="0.25">
      <c r="A306">
        <v>325977</v>
      </c>
      <c r="B306" t="s">
        <v>201</v>
      </c>
      <c r="H306" t="s">
        <v>202</v>
      </c>
      <c r="AB306" t="s">
        <v>202</v>
      </c>
      <c r="AH306" t="s">
        <v>202</v>
      </c>
      <c r="AL306" t="s">
        <v>202</v>
      </c>
      <c r="AP306" t="s">
        <v>202</v>
      </c>
      <c r="AS306" t="s">
        <v>202</v>
      </c>
      <c r="AT306" t="s">
        <v>202</v>
      </c>
      <c r="AU306" t="s">
        <v>202</v>
      </c>
      <c r="AW306" t="s">
        <v>202</v>
      </c>
      <c r="AX306" t="s">
        <v>202</v>
      </c>
      <c r="AY306" t="s">
        <v>202</v>
      </c>
      <c r="AZ306" t="s">
        <v>202</v>
      </c>
    </row>
    <row r="307" spans="1:52" customFormat="1" x14ac:dyDescent="0.25">
      <c r="A307">
        <v>304343</v>
      </c>
      <c r="B307" t="s">
        <v>201</v>
      </c>
      <c r="AB307" t="s">
        <v>202</v>
      </c>
      <c r="AE307" t="s">
        <v>202</v>
      </c>
      <c r="AH307" t="s">
        <v>202</v>
      </c>
      <c r="AO307" t="s">
        <v>202</v>
      </c>
      <c r="AQ307" t="s">
        <v>202</v>
      </c>
      <c r="AU307" t="s">
        <v>202</v>
      </c>
      <c r="AV307" t="s">
        <v>202</v>
      </c>
      <c r="AX307" t="s">
        <v>202</v>
      </c>
      <c r="AY307" t="s">
        <v>202</v>
      </c>
      <c r="AZ307" t="s">
        <v>202</v>
      </c>
    </row>
    <row r="308" spans="1:52" customFormat="1" x14ac:dyDescent="0.25">
      <c r="A308">
        <v>315012</v>
      </c>
      <c r="B308" t="s">
        <v>201</v>
      </c>
      <c r="M308" t="s">
        <v>202</v>
      </c>
      <c r="AB308" t="s">
        <v>202</v>
      </c>
      <c r="AP308" t="s">
        <v>202</v>
      </c>
      <c r="AT308" t="s">
        <v>202</v>
      </c>
      <c r="AU308" t="s">
        <v>202</v>
      </c>
      <c r="AV308" t="s">
        <v>202</v>
      </c>
      <c r="AW308" t="s">
        <v>202</v>
      </c>
      <c r="AY308" t="s">
        <v>202</v>
      </c>
      <c r="AZ308" t="s">
        <v>202</v>
      </c>
    </row>
    <row r="309" spans="1:52" customFormat="1" x14ac:dyDescent="0.25">
      <c r="A309">
        <v>331322</v>
      </c>
      <c r="B309" t="s">
        <v>201</v>
      </c>
      <c r="AI309" t="s">
        <v>202</v>
      </c>
      <c r="AK309" t="s">
        <v>202</v>
      </c>
      <c r="AL309" t="s">
        <v>202</v>
      </c>
      <c r="AM309" t="s">
        <v>202</v>
      </c>
      <c r="AO309" t="s">
        <v>202</v>
      </c>
      <c r="AP309" t="s">
        <v>202</v>
      </c>
      <c r="AQ309" t="s">
        <v>202</v>
      </c>
      <c r="AR309" t="s">
        <v>202</v>
      </c>
      <c r="AS309" t="s">
        <v>202</v>
      </c>
      <c r="AT309" t="s">
        <v>202</v>
      </c>
      <c r="AU309" t="s">
        <v>202</v>
      </c>
      <c r="AV309" t="s">
        <v>202</v>
      </c>
      <c r="AW309" t="s">
        <v>202</v>
      </c>
      <c r="AX309" t="s">
        <v>202</v>
      </c>
      <c r="AY309" t="s">
        <v>202</v>
      </c>
      <c r="AZ309" t="s">
        <v>202</v>
      </c>
    </row>
    <row r="310" spans="1:52" customFormat="1" x14ac:dyDescent="0.25">
      <c r="A310">
        <v>324872</v>
      </c>
      <c r="B310" t="s">
        <v>201</v>
      </c>
      <c r="P310" t="s">
        <v>202</v>
      </c>
      <c r="W310" t="s">
        <v>202</v>
      </c>
      <c r="AI310" t="s">
        <v>202</v>
      </c>
      <c r="AK310" t="s">
        <v>202</v>
      </c>
      <c r="AO310" t="s">
        <v>202</v>
      </c>
      <c r="AP310" t="s">
        <v>202</v>
      </c>
      <c r="AQ310" t="s">
        <v>202</v>
      </c>
      <c r="AR310" t="s">
        <v>202</v>
      </c>
      <c r="AS310" t="s">
        <v>202</v>
      </c>
      <c r="AT310" t="s">
        <v>202</v>
      </c>
      <c r="AU310" t="s">
        <v>202</v>
      </c>
      <c r="AV310" t="s">
        <v>202</v>
      </c>
      <c r="AW310" t="s">
        <v>202</v>
      </c>
      <c r="AX310" t="s">
        <v>202</v>
      </c>
      <c r="AY310" t="s">
        <v>202</v>
      </c>
      <c r="AZ310" t="s">
        <v>202</v>
      </c>
    </row>
    <row r="311" spans="1:52" customFormat="1" x14ac:dyDescent="0.25">
      <c r="A311">
        <v>324267</v>
      </c>
      <c r="B311" t="s">
        <v>201</v>
      </c>
      <c r="Z311" t="s">
        <v>202</v>
      </c>
      <c r="AH311" t="s">
        <v>202</v>
      </c>
      <c r="AK311" t="s">
        <v>202</v>
      </c>
      <c r="AM311" t="s">
        <v>202</v>
      </c>
      <c r="AO311" t="s">
        <v>202</v>
      </c>
      <c r="AP311" t="s">
        <v>202</v>
      </c>
      <c r="AQ311" t="s">
        <v>202</v>
      </c>
      <c r="AR311" t="s">
        <v>202</v>
      </c>
      <c r="AS311" t="s">
        <v>202</v>
      </c>
      <c r="AT311" t="s">
        <v>202</v>
      </c>
      <c r="AU311" t="s">
        <v>202</v>
      </c>
      <c r="AV311" t="s">
        <v>202</v>
      </c>
      <c r="AW311" t="s">
        <v>202</v>
      </c>
      <c r="AX311" t="s">
        <v>202</v>
      </c>
      <c r="AY311" t="s">
        <v>202</v>
      </c>
      <c r="AZ311" t="s">
        <v>202</v>
      </c>
    </row>
    <row r="312" spans="1:52" customFormat="1" x14ac:dyDescent="0.25">
      <c r="A312">
        <v>303336</v>
      </c>
      <c r="B312" t="s">
        <v>201</v>
      </c>
      <c r="N312" t="s">
        <v>202</v>
      </c>
      <c r="Z312" t="s">
        <v>202</v>
      </c>
      <c r="AA312" t="s">
        <v>202</v>
      </c>
      <c r="AM312" t="s">
        <v>202</v>
      </c>
      <c r="AO312" t="s">
        <v>202</v>
      </c>
      <c r="AP312" t="s">
        <v>202</v>
      </c>
      <c r="AQ312" t="s">
        <v>202</v>
      </c>
      <c r="AR312" t="s">
        <v>202</v>
      </c>
      <c r="AS312" t="s">
        <v>202</v>
      </c>
      <c r="AT312" t="s">
        <v>202</v>
      </c>
      <c r="AU312" t="s">
        <v>202</v>
      </c>
      <c r="AV312" t="s">
        <v>202</v>
      </c>
      <c r="AW312" t="s">
        <v>202</v>
      </c>
      <c r="AX312" t="s">
        <v>202</v>
      </c>
      <c r="AY312" t="s">
        <v>202</v>
      </c>
      <c r="AZ312" t="s">
        <v>202</v>
      </c>
    </row>
    <row r="313" spans="1:52" customFormat="1" x14ac:dyDescent="0.25">
      <c r="A313">
        <v>315916</v>
      </c>
      <c r="B313" t="s">
        <v>201</v>
      </c>
      <c r="AE313" t="s">
        <v>202</v>
      </c>
      <c r="AK313" t="s">
        <v>202</v>
      </c>
      <c r="AL313" t="s">
        <v>202</v>
      </c>
      <c r="AM313" t="s">
        <v>202</v>
      </c>
      <c r="AO313" t="s">
        <v>202</v>
      </c>
      <c r="AP313" t="s">
        <v>202</v>
      </c>
      <c r="AQ313" t="s">
        <v>202</v>
      </c>
      <c r="AR313" t="s">
        <v>202</v>
      </c>
      <c r="AS313" t="s">
        <v>202</v>
      </c>
      <c r="AT313" t="s">
        <v>202</v>
      </c>
      <c r="AU313" t="s">
        <v>202</v>
      </c>
      <c r="AV313" t="s">
        <v>202</v>
      </c>
      <c r="AW313" t="s">
        <v>202</v>
      </c>
      <c r="AX313" t="s">
        <v>202</v>
      </c>
      <c r="AY313" t="s">
        <v>202</v>
      </c>
      <c r="AZ313" t="s">
        <v>202</v>
      </c>
    </row>
    <row r="314" spans="1:52" customFormat="1" x14ac:dyDescent="0.25">
      <c r="A314">
        <v>319746</v>
      </c>
      <c r="B314" t="s">
        <v>201</v>
      </c>
      <c r="W314" t="s">
        <v>202</v>
      </c>
      <c r="Z314" t="s">
        <v>202</v>
      </c>
      <c r="AG314" t="s">
        <v>202</v>
      </c>
      <c r="AI314" t="s">
        <v>202</v>
      </c>
      <c r="AO314" t="s">
        <v>202</v>
      </c>
      <c r="AP314" t="s">
        <v>202</v>
      </c>
      <c r="AQ314" t="s">
        <v>202</v>
      </c>
      <c r="AR314" t="s">
        <v>202</v>
      </c>
      <c r="AS314" t="s">
        <v>202</v>
      </c>
      <c r="AT314" t="s">
        <v>202</v>
      </c>
      <c r="AU314" t="s">
        <v>202</v>
      </c>
      <c r="AV314" t="s">
        <v>202</v>
      </c>
      <c r="AW314" t="s">
        <v>202</v>
      </c>
      <c r="AX314" t="s">
        <v>202</v>
      </c>
      <c r="AY314" t="s">
        <v>202</v>
      </c>
      <c r="AZ314" t="s">
        <v>202</v>
      </c>
    </row>
    <row r="315" spans="1:52" customFormat="1" x14ac:dyDescent="0.25">
      <c r="A315">
        <v>325208</v>
      </c>
      <c r="B315" t="s">
        <v>201</v>
      </c>
      <c r="Y315" t="s">
        <v>202</v>
      </c>
      <c r="AI315" t="s">
        <v>202</v>
      </c>
      <c r="AL315" t="s">
        <v>202</v>
      </c>
      <c r="AO315" t="s">
        <v>202</v>
      </c>
      <c r="AP315" t="s">
        <v>202</v>
      </c>
      <c r="AQ315" t="s">
        <v>202</v>
      </c>
      <c r="AR315" t="s">
        <v>202</v>
      </c>
      <c r="AS315" t="s">
        <v>202</v>
      </c>
      <c r="AT315" t="s">
        <v>202</v>
      </c>
      <c r="AU315" t="s">
        <v>202</v>
      </c>
      <c r="AV315" t="s">
        <v>202</v>
      </c>
      <c r="AW315" t="s">
        <v>202</v>
      </c>
      <c r="AX315" t="s">
        <v>202</v>
      </c>
      <c r="AY315" t="s">
        <v>202</v>
      </c>
      <c r="AZ315" t="s">
        <v>202</v>
      </c>
    </row>
    <row r="316" spans="1:52" customFormat="1" x14ac:dyDescent="0.25">
      <c r="A316">
        <v>323824</v>
      </c>
      <c r="B316" t="s">
        <v>201</v>
      </c>
      <c r="Z316" t="s">
        <v>202</v>
      </c>
      <c r="AG316" t="s">
        <v>202</v>
      </c>
      <c r="AH316" t="s">
        <v>202</v>
      </c>
      <c r="AK316" t="s">
        <v>202</v>
      </c>
      <c r="AO316" t="s">
        <v>202</v>
      </c>
      <c r="AP316" t="s">
        <v>202</v>
      </c>
      <c r="AQ316" t="s">
        <v>202</v>
      </c>
      <c r="AS316" t="s">
        <v>202</v>
      </c>
      <c r="AT316" t="s">
        <v>202</v>
      </c>
      <c r="AU316" t="s">
        <v>202</v>
      </c>
      <c r="AV316" t="s">
        <v>202</v>
      </c>
      <c r="AW316" t="s">
        <v>202</v>
      </c>
      <c r="AX316" t="s">
        <v>202</v>
      </c>
      <c r="AY316" t="s">
        <v>202</v>
      </c>
      <c r="AZ316" t="s">
        <v>202</v>
      </c>
    </row>
    <row r="317" spans="1:52" customFormat="1" x14ac:dyDescent="0.25">
      <c r="A317">
        <v>329368</v>
      </c>
      <c r="B317" t="s">
        <v>201</v>
      </c>
      <c r="AJ317" t="s">
        <v>202</v>
      </c>
      <c r="AL317" t="s">
        <v>202</v>
      </c>
      <c r="AM317" t="s">
        <v>202</v>
      </c>
      <c r="AP317" t="s">
        <v>202</v>
      </c>
      <c r="AQ317" t="s">
        <v>202</v>
      </c>
      <c r="AR317" t="s">
        <v>202</v>
      </c>
      <c r="AS317" t="s">
        <v>202</v>
      </c>
      <c r="AT317" t="s">
        <v>202</v>
      </c>
      <c r="AU317" t="s">
        <v>202</v>
      </c>
      <c r="AV317" t="s">
        <v>202</v>
      </c>
      <c r="AW317" t="s">
        <v>202</v>
      </c>
      <c r="AX317" t="s">
        <v>202</v>
      </c>
      <c r="AY317" t="s">
        <v>202</v>
      </c>
      <c r="AZ317" t="s">
        <v>202</v>
      </c>
    </row>
    <row r="318" spans="1:52" customFormat="1" x14ac:dyDescent="0.25">
      <c r="A318">
        <v>320753</v>
      </c>
      <c r="B318" t="s">
        <v>201</v>
      </c>
      <c r="AG318" t="s">
        <v>202</v>
      </c>
      <c r="AK318" t="s">
        <v>202</v>
      </c>
      <c r="AO318" t="s">
        <v>202</v>
      </c>
      <c r="AP318" t="s">
        <v>202</v>
      </c>
      <c r="AQ318" t="s">
        <v>202</v>
      </c>
      <c r="AR318" t="s">
        <v>202</v>
      </c>
      <c r="AS318" t="s">
        <v>202</v>
      </c>
      <c r="AT318" t="s">
        <v>202</v>
      </c>
      <c r="AU318" t="s">
        <v>202</v>
      </c>
      <c r="AV318" t="s">
        <v>202</v>
      </c>
      <c r="AW318" t="s">
        <v>202</v>
      </c>
      <c r="AX318" t="s">
        <v>202</v>
      </c>
      <c r="AY318" t="s">
        <v>202</v>
      </c>
      <c r="AZ318" t="s">
        <v>202</v>
      </c>
    </row>
    <row r="319" spans="1:52" customFormat="1" x14ac:dyDescent="0.25">
      <c r="A319">
        <v>316442</v>
      </c>
      <c r="B319" t="s">
        <v>201</v>
      </c>
      <c r="AC319" t="s">
        <v>202</v>
      </c>
      <c r="AK319" t="s">
        <v>202</v>
      </c>
      <c r="AO319" t="s">
        <v>202</v>
      </c>
      <c r="AP319" t="s">
        <v>202</v>
      </c>
      <c r="AQ319" t="s">
        <v>202</v>
      </c>
      <c r="AR319" t="s">
        <v>202</v>
      </c>
      <c r="AS319" t="s">
        <v>202</v>
      </c>
      <c r="AT319" t="s">
        <v>202</v>
      </c>
      <c r="AU319" t="s">
        <v>202</v>
      </c>
      <c r="AV319" t="s">
        <v>202</v>
      </c>
      <c r="AW319" t="s">
        <v>202</v>
      </c>
      <c r="AX319" t="s">
        <v>202</v>
      </c>
      <c r="AY319" t="s">
        <v>202</v>
      </c>
      <c r="AZ319" t="s">
        <v>202</v>
      </c>
    </row>
    <row r="320" spans="1:52" customFormat="1" x14ac:dyDescent="0.25">
      <c r="A320">
        <v>307920</v>
      </c>
      <c r="B320" t="s">
        <v>201</v>
      </c>
      <c r="Z320" t="s">
        <v>202</v>
      </c>
      <c r="AM320" t="s">
        <v>202</v>
      </c>
      <c r="AO320" t="s">
        <v>202</v>
      </c>
      <c r="AP320" t="s">
        <v>202</v>
      </c>
      <c r="AQ320" t="s">
        <v>202</v>
      </c>
      <c r="AR320" t="s">
        <v>202</v>
      </c>
      <c r="AS320" t="s">
        <v>202</v>
      </c>
      <c r="AT320" t="s">
        <v>202</v>
      </c>
      <c r="AU320" t="s">
        <v>202</v>
      </c>
      <c r="AV320" t="s">
        <v>202</v>
      </c>
      <c r="AW320" t="s">
        <v>202</v>
      </c>
      <c r="AX320" t="s">
        <v>202</v>
      </c>
      <c r="AY320" t="s">
        <v>202</v>
      </c>
      <c r="AZ320" t="s">
        <v>202</v>
      </c>
    </row>
    <row r="321" spans="1:52" customFormat="1" x14ac:dyDescent="0.25">
      <c r="A321">
        <v>331284</v>
      </c>
      <c r="B321" t="s">
        <v>201</v>
      </c>
      <c r="Z321" t="s">
        <v>202</v>
      </c>
      <c r="AH321" t="s">
        <v>202</v>
      </c>
      <c r="AO321" t="s">
        <v>202</v>
      </c>
      <c r="AP321" t="s">
        <v>202</v>
      </c>
      <c r="AQ321" t="s">
        <v>202</v>
      </c>
      <c r="AR321" t="s">
        <v>202</v>
      </c>
      <c r="AS321" t="s">
        <v>202</v>
      </c>
      <c r="AT321" t="s">
        <v>202</v>
      </c>
      <c r="AU321" t="s">
        <v>202</v>
      </c>
      <c r="AV321" t="s">
        <v>202</v>
      </c>
      <c r="AW321" t="s">
        <v>202</v>
      </c>
      <c r="AX321" t="s">
        <v>202</v>
      </c>
      <c r="AY321" t="s">
        <v>202</v>
      </c>
      <c r="AZ321" t="s">
        <v>202</v>
      </c>
    </row>
    <row r="322" spans="1:52" customFormat="1" x14ac:dyDescent="0.25">
      <c r="A322">
        <v>316137</v>
      </c>
      <c r="B322" t="s">
        <v>201</v>
      </c>
      <c r="AG322" t="s">
        <v>202</v>
      </c>
      <c r="AO322" t="s">
        <v>202</v>
      </c>
      <c r="AP322" t="s">
        <v>202</v>
      </c>
      <c r="AQ322" t="s">
        <v>202</v>
      </c>
      <c r="AR322" t="s">
        <v>202</v>
      </c>
      <c r="AS322" t="s">
        <v>202</v>
      </c>
      <c r="AT322" t="s">
        <v>202</v>
      </c>
      <c r="AU322" t="s">
        <v>202</v>
      </c>
      <c r="AV322" t="s">
        <v>202</v>
      </c>
      <c r="AW322" t="s">
        <v>202</v>
      </c>
      <c r="AX322" t="s">
        <v>202</v>
      </c>
      <c r="AY322" t="s">
        <v>202</v>
      </c>
      <c r="AZ322" t="s">
        <v>202</v>
      </c>
    </row>
    <row r="323" spans="1:52" customFormat="1" x14ac:dyDescent="0.25">
      <c r="A323">
        <v>333469</v>
      </c>
      <c r="B323" t="s">
        <v>201</v>
      </c>
      <c r="AG323" t="s">
        <v>202</v>
      </c>
      <c r="AO323" t="s">
        <v>202</v>
      </c>
      <c r="AP323" t="s">
        <v>202</v>
      </c>
      <c r="AQ323" t="s">
        <v>202</v>
      </c>
      <c r="AR323" t="s">
        <v>202</v>
      </c>
      <c r="AS323" t="s">
        <v>202</v>
      </c>
      <c r="AT323" t="s">
        <v>202</v>
      </c>
      <c r="AU323" t="s">
        <v>202</v>
      </c>
      <c r="AV323" t="s">
        <v>202</v>
      </c>
      <c r="AW323" t="s">
        <v>202</v>
      </c>
      <c r="AX323" t="s">
        <v>202</v>
      </c>
      <c r="AY323" t="s">
        <v>202</v>
      </c>
      <c r="AZ323" t="s">
        <v>202</v>
      </c>
    </row>
    <row r="324" spans="1:52" customFormat="1" x14ac:dyDescent="0.25">
      <c r="A324">
        <v>319308</v>
      </c>
      <c r="B324" t="s">
        <v>201</v>
      </c>
      <c r="AJ324" t="s">
        <v>202</v>
      </c>
      <c r="AO324" t="s">
        <v>202</v>
      </c>
      <c r="AP324" t="s">
        <v>202</v>
      </c>
      <c r="AQ324" t="s">
        <v>202</v>
      </c>
      <c r="AR324" t="s">
        <v>202</v>
      </c>
      <c r="AS324" t="s">
        <v>202</v>
      </c>
      <c r="AT324" t="s">
        <v>202</v>
      </c>
      <c r="AU324" t="s">
        <v>202</v>
      </c>
      <c r="AV324" t="s">
        <v>202</v>
      </c>
      <c r="AW324" t="s">
        <v>202</v>
      </c>
      <c r="AX324" t="s">
        <v>202</v>
      </c>
      <c r="AY324" t="s">
        <v>202</v>
      </c>
      <c r="AZ324" t="s">
        <v>202</v>
      </c>
    </row>
    <row r="325" spans="1:52" customFormat="1" x14ac:dyDescent="0.25">
      <c r="A325">
        <v>325951</v>
      </c>
      <c r="B325" t="s">
        <v>201</v>
      </c>
      <c r="AD325" t="s">
        <v>202</v>
      </c>
      <c r="AK325" t="s">
        <v>202</v>
      </c>
      <c r="AM325" t="s">
        <v>202</v>
      </c>
      <c r="AP325" t="s">
        <v>202</v>
      </c>
      <c r="AQ325" t="s">
        <v>202</v>
      </c>
      <c r="AS325" t="s">
        <v>202</v>
      </c>
      <c r="AT325" t="s">
        <v>202</v>
      </c>
      <c r="AU325" t="s">
        <v>202</v>
      </c>
      <c r="AV325" t="s">
        <v>202</v>
      </c>
      <c r="AW325" t="s">
        <v>202</v>
      </c>
      <c r="AX325" t="s">
        <v>202</v>
      </c>
      <c r="AY325" t="s">
        <v>202</v>
      </c>
      <c r="AZ325" t="s">
        <v>202</v>
      </c>
    </row>
    <row r="326" spans="1:52" customFormat="1" x14ac:dyDescent="0.25">
      <c r="A326">
        <v>331050</v>
      </c>
      <c r="B326" t="s">
        <v>201</v>
      </c>
      <c r="AK326" t="s">
        <v>202</v>
      </c>
      <c r="AO326" t="s">
        <v>202</v>
      </c>
      <c r="AP326" t="s">
        <v>202</v>
      </c>
      <c r="AQ326" t="s">
        <v>202</v>
      </c>
      <c r="AR326" t="s">
        <v>202</v>
      </c>
      <c r="AS326" t="s">
        <v>202</v>
      </c>
      <c r="AT326" t="s">
        <v>202</v>
      </c>
      <c r="AU326" t="s">
        <v>202</v>
      </c>
      <c r="AV326" t="s">
        <v>202</v>
      </c>
      <c r="AW326" t="s">
        <v>202</v>
      </c>
      <c r="AX326" t="s">
        <v>202</v>
      </c>
      <c r="AY326" t="s">
        <v>202</v>
      </c>
      <c r="AZ326" t="s">
        <v>202</v>
      </c>
    </row>
    <row r="327" spans="1:52" customFormat="1" x14ac:dyDescent="0.25">
      <c r="A327">
        <v>306277</v>
      </c>
      <c r="B327" t="s">
        <v>201</v>
      </c>
      <c r="N327" t="s">
        <v>202</v>
      </c>
      <c r="AA327" t="s">
        <v>202</v>
      </c>
      <c r="AG327" t="s">
        <v>202</v>
      </c>
      <c r="AQ327" t="s">
        <v>202</v>
      </c>
      <c r="AS327" t="s">
        <v>202</v>
      </c>
      <c r="AT327" t="s">
        <v>202</v>
      </c>
      <c r="AU327" t="s">
        <v>202</v>
      </c>
      <c r="AV327" t="s">
        <v>202</v>
      </c>
      <c r="AW327" t="s">
        <v>202</v>
      </c>
      <c r="AX327" t="s">
        <v>202</v>
      </c>
      <c r="AY327" t="s">
        <v>202</v>
      </c>
      <c r="AZ327" t="s">
        <v>202</v>
      </c>
    </row>
    <row r="328" spans="1:52" customFormat="1" x14ac:dyDescent="0.25">
      <c r="A328">
        <v>320332</v>
      </c>
      <c r="B328" t="s">
        <v>201</v>
      </c>
      <c r="AC328" t="s">
        <v>202</v>
      </c>
      <c r="AG328" t="s">
        <v>202</v>
      </c>
      <c r="AH328" t="s">
        <v>202</v>
      </c>
      <c r="AK328" t="s">
        <v>202</v>
      </c>
      <c r="AP328" t="s">
        <v>202</v>
      </c>
      <c r="AQ328" t="s">
        <v>202</v>
      </c>
      <c r="AT328" t="s">
        <v>202</v>
      </c>
      <c r="AV328" t="s">
        <v>202</v>
      </c>
      <c r="AW328" t="s">
        <v>202</v>
      </c>
      <c r="AX328" t="s">
        <v>202</v>
      </c>
      <c r="AY328" t="s">
        <v>202</v>
      </c>
      <c r="AZ328" t="s">
        <v>202</v>
      </c>
    </row>
    <row r="329" spans="1:52" customFormat="1" x14ac:dyDescent="0.25">
      <c r="A329">
        <v>333618</v>
      </c>
      <c r="B329" t="s">
        <v>201</v>
      </c>
      <c r="AG329" t="s">
        <v>202</v>
      </c>
      <c r="AM329" t="s">
        <v>202</v>
      </c>
      <c r="AO329" t="s">
        <v>202</v>
      </c>
      <c r="AP329" t="s">
        <v>202</v>
      </c>
      <c r="AQ329" t="s">
        <v>202</v>
      </c>
      <c r="AT329" t="s">
        <v>202</v>
      </c>
      <c r="AU329" t="s">
        <v>202</v>
      </c>
      <c r="AV329" t="s">
        <v>202</v>
      </c>
      <c r="AW329" t="s">
        <v>202</v>
      </c>
      <c r="AX329" t="s">
        <v>202</v>
      </c>
      <c r="AY329" t="s">
        <v>202</v>
      </c>
      <c r="AZ329" t="s">
        <v>202</v>
      </c>
    </row>
    <row r="330" spans="1:52" customFormat="1" x14ac:dyDescent="0.25">
      <c r="A330">
        <v>329672</v>
      </c>
      <c r="B330" t="s">
        <v>201</v>
      </c>
      <c r="AI330" t="s">
        <v>202</v>
      </c>
      <c r="AK330" t="s">
        <v>202</v>
      </c>
      <c r="AM330" t="s">
        <v>202</v>
      </c>
      <c r="AP330" t="s">
        <v>202</v>
      </c>
      <c r="AQ330" t="s">
        <v>202</v>
      </c>
      <c r="AR330" t="s">
        <v>202</v>
      </c>
      <c r="AT330" t="s">
        <v>202</v>
      </c>
      <c r="AU330" t="s">
        <v>202</v>
      </c>
      <c r="AV330" t="s">
        <v>202</v>
      </c>
      <c r="AX330" t="s">
        <v>202</v>
      </c>
      <c r="AY330" t="s">
        <v>202</v>
      </c>
      <c r="AZ330" t="s">
        <v>202</v>
      </c>
    </row>
    <row r="331" spans="1:52" customFormat="1" x14ac:dyDescent="0.25">
      <c r="A331">
        <v>325906</v>
      </c>
      <c r="B331" t="s">
        <v>201</v>
      </c>
      <c r="Z331" t="s">
        <v>202</v>
      </c>
      <c r="AM331" t="s">
        <v>202</v>
      </c>
      <c r="AP331" t="s">
        <v>202</v>
      </c>
      <c r="AQ331" t="s">
        <v>202</v>
      </c>
      <c r="AS331" t="s">
        <v>202</v>
      </c>
      <c r="AT331" t="s">
        <v>202</v>
      </c>
      <c r="AU331" t="s">
        <v>202</v>
      </c>
      <c r="AV331" t="s">
        <v>202</v>
      </c>
      <c r="AW331" t="s">
        <v>202</v>
      </c>
      <c r="AX331" t="s">
        <v>202</v>
      </c>
      <c r="AY331" t="s">
        <v>202</v>
      </c>
      <c r="AZ331" t="s">
        <v>202</v>
      </c>
    </row>
    <row r="332" spans="1:52" customFormat="1" x14ac:dyDescent="0.25">
      <c r="A332">
        <v>317022</v>
      </c>
      <c r="B332" t="s">
        <v>201</v>
      </c>
      <c r="Z332" t="s">
        <v>202</v>
      </c>
      <c r="AD332" t="s">
        <v>202</v>
      </c>
      <c r="AG332" t="s">
        <v>202</v>
      </c>
      <c r="AQ332" t="s">
        <v>202</v>
      </c>
      <c r="AR332" t="s">
        <v>202</v>
      </c>
      <c r="AS332" t="s">
        <v>202</v>
      </c>
      <c r="AT332" t="s">
        <v>202</v>
      </c>
      <c r="AU332" t="s">
        <v>202</v>
      </c>
      <c r="AV332" t="s">
        <v>202</v>
      </c>
      <c r="AW332" t="s">
        <v>202</v>
      </c>
      <c r="AX332" t="s">
        <v>202</v>
      </c>
      <c r="AZ332" t="s">
        <v>202</v>
      </c>
    </row>
    <row r="333" spans="1:52" customFormat="1" x14ac:dyDescent="0.25">
      <c r="A333">
        <v>329282</v>
      </c>
      <c r="B333" t="s">
        <v>201</v>
      </c>
      <c r="AF333" t="s">
        <v>202</v>
      </c>
      <c r="AG333" t="s">
        <v>202</v>
      </c>
      <c r="AJ333" t="s">
        <v>202</v>
      </c>
      <c r="AP333" t="s">
        <v>202</v>
      </c>
      <c r="AQ333" t="s">
        <v>202</v>
      </c>
      <c r="AR333" t="s">
        <v>202</v>
      </c>
      <c r="AU333" t="s">
        <v>202</v>
      </c>
      <c r="AV333" t="s">
        <v>202</v>
      </c>
      <c r="AW333" t="s">
        <v>202</v>
      </c>
      <c r="AX333" t="s">
        <v>202</v>
      </c>
      <c r="AY333" t="s">
        <v>202</v>
      </c>
      <c r="AZ333" t="s">
        <v>202</v>
      </c>
    </row>
    <row r="334" spans="1:52" customFormat="1" x14ac:dyDescent="0.25">
      <c r="A334">
        <v>306197</v>
      </c>
      <c r="B334" t="s">
        <v>201</v>
      </c>
      <c r="Z334" t="s">
        <v>202</v>
      </c>
      <c r="AG334" t="s">
        <v>202</v>
      </c>
      <c r="AH334" t="s">
        <v>202</v>
      </c>
      <c r="AP334" t="s">
        <v>202</v>
      </c>
      <c r="AQ334" t="s">
        <v>202</v>
      </c>
      <c r="AR334" t="s">
        <v>202</v>
      </c>
      <c r="AU334" t="s">
        <v>202</v>
      </c>
      <c r="AV334" t="s">
        <v>202</v>
      </c>
      <c r="AW334" t="s">
        <v>202</v>
      </c>
      <c r="AX334" t="s">
        <v>202</v>
      </c>
      <c r="AZ334" t="s">
        <v>202</v>
      </c>
    </row>
    <row r="335" spans="1:52" customFormat="1" x14ac:dyDescent="0.25">
      <c r="A335">
        <v>327108</v>
      </c>
      <c r="B335" t="s">
        <v>201</v>
      </c>
      <c r="AI335" t="s">
        <v>202</v>
      </c>
      <c r="AO335" t="s">
        <v>202</v>
      </c>
      <c r="AQ335" t="s">
        <v>202</v>
      </c>
      <c r="AT335" t="s">
        <v>202</v>
      </c>
      <c r="AU335" t="s">
        <v>202</v>
      </c>
      <c r="AV335" t="s">
        <v>202</v>
      </c>
      <c r="AW335" t="s">
        <v>202</v>
      </c>
      <c r="AX335" t="s">
        <v>202</v>
      </c>
      <c r="AY335" t="s">
        <v>202</v>
      </c>
      <c r="AZ335" t="s">
        <v>202</v>
      </c>
    </row>
    <row r="336" spans="1:52" customFormat="1" x14ac:dyDescent="0.25">
      <c r="A336">
        <v>330338</v>
      </c>
      <c r="B336" t="s">
        <v>201</v>
      </c>
      <c r="AM336" t="s">
        <v>202</v>
      </c>
      <c r="AP336" t="s">
        <v>202</v>
      </c>
      <c r="AQ336" t="s">
        <v>202</v>
      </c>
      <c r="AT336" t="s">
        <v>202</v>
      </c>
      <c r="AU336" t="s">
        <v>202</v>
      </c>
      <c r="AV336" t="s">
        <v>202</v>
      </c>
      <c r="AW336" t="s">
        <v>202</v>
      </c>
      <c r="AX336" t="s">
        <v>202</v>
      </c>
      <c r="AY336" t="s">
        <v>202</v>
      </c>
      <c r="AZ336" t="s">
        <v>202</v>
      </c>
    </row>
    <row r="337" spans="1:52" customFormat="1" x14ac:dyDescent="0.25">
      <c r="A337">
        <v>328612</v>
      </c>
      <c r="B337" t="s">
        <v>201</v>
      </c>
      <c r="AK337" t="s">
        <v>202</v>
      </c>
      <c r="AM337" t="s">
        <v>202</v>
      </c>
      <c r="AP337" t="s">
        <v>202</v>
      </c>
      <c r="AQ337" t="s">
        <v>202</v>
      </c>
      <c r="AU337" t="s">
        <v>202</v>
      </c>
      <c r="AV337" t="s">
        <v>202</v>
      </c>
      <c r="AW337" t="s">
        <v>202</v>
      </c>
      <c r="AX337" t="s">
        <v>202</v>
      </c>
      <c r="AY337" t="s">
        <v>202</v>
      </c>
      <c r="AZ337" t="s">
        <v>202</v>
      </c>
    </row>
    <row r="338" spans="1:52" customFormat="1" x14ac:dyDescent="0.25">
      <c r="A338">
        <v>324846</v>
      </c>
      <c r="B338" t="s">
        <v>201</v>
      </c>
      <c r="AK338" t="s">
        <v>202</v>
      </c>
      <c r="AP338" t="s">
        <v>202</v>
      </c>
      <c r="AQ338" t="s">
        <v>202</v>
      </c>
      <c r="AR338" t="s">
        <v>202</v>
      </c>
      <c r="AU338" t="s">
        <v>202</v>
      </c>
      <c r="AV338" t="s">
        <v>202</v>
      </c>
      <c r="AW338" t="s">
        <v>202</v>
      </c>
      <c r="AX338" t="s">
        <v>202</v>
      </c>
      <c r="AY338" t="s">
        <v>202</v>
      </c>
      <c r="AZ338" t="s">
        <v>202</v>
      </c>
    </row>
    <row r="339" spans="1:52" customFormat="1" x14ac:dyDescent="0.25">
      <c r="A339">
        <v>308042</v>
      </c>
      <c r="B339" t="s">
        <v>201</v>
      </c>
      <c r="AD339" t="s">
        <v>202</v>
      </c>
      <c r="AI339" t="s">
        <v>202</v>
      </c>
      <c r="AO339" t="s">
        <v>202</v>
      </c>
      <c r="AP339" t="s">
        <v>202</v>
      </c>
      <c r="AQ339" t="s">
        <v>202</v>
      </c>
      <c r="AU339" t="s">
        <v>202</v>
      </c>
      <c r="AV339" t="s">
        <v>202</v>
      </c>
      <c r="AX339" t="s">
        <v>202</v>
      </c>
      <c r="AZ339" t="s">
        <v>202</v>
      </c>
    </row>
    <row r="340" spans="1:52" customFormat="1" x14ac:dyDescent="0.25">
      <c r="A340">
        <v>327423</v>
      </c>
      <c r="B340" t="s">
        <v>201</v>
      </c>
      <c r="AM340" t="s">
        <v>202</v>
      </c>
      <c r="AQ340" t="s">
        <v>202</v>
      </c>
      <c r="AU340" t="s">
        <v>202</v>
      </c>
      <c r="AV340" t="s">
        <v>202</v>
      </c>
      <c r="AW340" t="s">
        <v>202</v>
      </c>
      <c r="AX340" t="s">
        <v>202</v>
      </c>
      <c r="AY340" t="s">
        <v>202</v>
      </c>
      <c r="AZ340" t="s">
        <v>202</v>
      </c>
    </row>
    <row r="341" spans="1:52" customFormat="1" x14ac:dyDescent="0.25">
      <c r="A341">
        <v>328650</v>
      </c>
      <c r="B341" t="s">
        <v>201</v>
      </c>
      <c r="AG341" t="s">
        <v>202</v>
      </c>
      <c r="AK341" t="s">
        <v>202</v>
      </c>
      <c r="AP341" t="s">
        <v>202</v>
      </c>
      <c r="AU341" t="s">
        <v>202</v>
      </c>
      <c r="AV341" t="s">
        <v>202</v>
      </c>
      <c r="AX341" t="s">
        <v>202</v>
      </c>
      <c r="AZ341" t="s">
        <v>202</v>
      </c>
    </row>
    <row r="342" spans="1:52" customFormat="1" x14ac:dyDescent="0.25">
      <c r="A342">
        <v>333326</v>
      </c>
      <c r="B342" t="s">
        <v>201</v>
      </c>
      <c r="AU342" t="s">
        <v>202</v>
      </c>
      <c r="AV342" t="s">
        <v>202</v>
      </c>
      <c r="AW342" t="s">
        <v>202</v>
      </c>
      <c r="AX342" t="s">
        <v>202</v>
      </c>
      <c r="AY342" t="s">
        <v>202</v>
      </c>
      <c r="AZ342" t="s">
        <v>202</v>
      </c>
    </row>
    <row r="343" spans="1:52" customFormat="1" x14ac:dyDescent="0.25">
      <c r="A343">
        <v>325629</v>
      </c>
      <c r="B343" t="s">
        <v>201</v>
      </c>
      <c r="AJ343" t="s">
        <v>202</v>
      </c>
      <c r="AP343" t="s">
        <v>202</v>
      </c>
      <c r="AQ343" t="s">
        <v>202</v>
      </c>
      <c r="AR343" t="s">
        <v>202</v>
      </c>
      <c r="AV343" t="s">
        <v>202</v>
      </c>
      <c r="AZ343" t="s">
        <v>202</v>
      </c>
    </row>
    <row r="344" spans="1:52" customFormat="1" x14ac:dyDescent="0.25">
      <c r="A344">
        <v>324562</v>
      </c>
      <c r="B344" t="s">
        <v>201</v>
      </c>
      <c r="AK344" t="s">
        <v>202</v>
      </c>
      <c r="AP344" t="s">
        <v>202</v>
      </c>
      <c r="AR344" t="s">
        <v>202</v>
      </c>
      <c r="AU344" t="s">
        <v>202</v>
      </c>
      <c r="AV344" t="s">
        <v>202</v>
      </c>
      <c r="AZ344" t="s">
        <v>202</v>
      </c>
    </row>
    <row r="345" spans="1:52" customFormat="1" x14ac:dyDescent="0.25">
      <c r="A345">
        <v>333558</v>
      </c>
      <c r="B345" t="s">
        <v>201</v>
      </c>
      <c r="AG345" t="s">
        <v>202</v>
      </c>
      <c r="AN345" t="s">
        <v>202</v>
      </c>
      <c r="AO345" t="s">
        <v>202</v>
      </c>
      <c r="AP345" t="s">
        <v>202</v>
      </c>
      <c r="AQ345" t="s">
        <v>202</v>
      </c>
      <c r="AR345" t="s">
        <v>202</v>
      </c>
      <c r="AS345" t="s">
        <v>202</v>
      </c>
      <c r="AV345" t="s">
        <v>202</v>
      </c>
      <c r="AY345" t="s">
        <v>202</v>
      </c>
    </row>
    <row r="346" spans="1:52" customFormat="1" x14ac:dyDescent="0.25">
      <c r="A346">
        <v>331231</v>
      </c>
      <c r="B346" t="s">
        <v>201</v>
      </c>
      <c r="AN346" t="s">
        <v>202</v>
      </c>
    </row>
    <row r="347" spans="1:52" customFormat="1" x14ac:dyDescent="0.25">
      <c r="A347">
        <v>330901</v>
      </c>
      <c r="B347" t="s">
        <v>201</v>
      </c>
      <c r="AB347" t="s">
        <v>202</v>
      </c>
      <c r="AG347" t="s">
        <v>202</v>
      </c>
      <c r="AI347" t="s">
        <v>202</v>
      </c>
      <c r="AO347" t="s">
        <v>202</v>
      </c>
      <c r="AR347" t="s">
        <v>202</v>
      </c>
    </row>
    <row r="348" spans="1:52" customFormat="1" x14ac:dyDescent="0.25">
      <c r="A348">
        <v>334134</v>
      </c>
      <c r="B348" t="s">
        <v>201</v>
      </c>
      <c r="P348" t="s">
        <v>202</v>
      </c>
      <c r="AC348" t="s">
        <v>202</v>
      </c>
      <c r="AF348" t="s">
        <v>202</v>
      </c>
      <c r="AG348" t="s">
        <v>202</v>
      </c>
      <c r="AJ348" t="s">
        <v>202</v>
      </c>
      <c r="AO348" t="s">
        <v>202</v>
      </c>
      <c r="AP348" t="s">
        <v>202</v>
      </c>
      <c r="AQ348" t="s">
        <v>202</v>
      </c>
      <c r="AS348" t="s">
        <v>202</v>
      </c>
      <c r="AT348" t="s">
        <v>202</v>
      </c>
      <c r="AW348" t="s">
        <v>202</v>
      </c>
      <c r="AX348" t="s">
        <v>202</v>
      </c>
    </row>
    <row r="349" spans="1:52" customFormat="1" x14ac:dyDescent="0.25">
      <c r="A349">
        <v>305951</v>
      </c>
      <c r="B349" t="s">
        <v>201</v>
      </c>
      <c r="AG349" t="s">
        <v>202</v>
      </c>
      <c r="AI349" t="s">
        <v>202</v>
      </c>
      <c r="AK349" t="s">
        <v>202</v>
      </c>
      <c r="AP349" t="s">
        <v>202</v>
      </c>
      <c r="AQ349" t="s">
        <v>202</v>
      </c>
      <c r="AU349" t="s">
        <v>202</v>
      </c>
      <c r="AV349" t="s">
        <v>202</v>
      </c>
      <c r="AW349" t="s">
        <v>202</v>
      </c>
      <c r="AX349" t="s">
        <v>202</v>
      </c>
      <c r="AY349" t="s">
        <v>202</v>
      </c>
    </row>
    <row r="350" spans="1:52" customFormat="1" x14ac:dyDescent="0.25">
      <c r="A350">
        <v>331256</v>
      </c>
      <c r="B350" t="s">
        <v>201</v>
      </c>
      <c r="AM350" t="s">
        <v>202</v>
      </c>
      <c r="AO350" t="s">
        <v>202</v>
      </c>
      <c r="AP350" t="s">
        <v>202</v>
      </c>
      <c r="AQ350" t="s">
        <v>202</v>
      </c>
      <c r="AR350" t="s">
        <v>202</v>
      </c>
      <c r="AT350" t="s">
        <v>202</v>
      </c>
      <c r="AV350" t="s">
        <v>202</v>
      </c>
      <c r="AW350" t="s">
        <v>202</v>
      </c>
      <c r="AX350" t="s">
        <v>202</v>
      </c>
      <c r="AY350" t="s">
        <v>202</v>
      </c>
    </row>
    <row r="351" spans="1:52" customFormat="1" x14ac:dyDescent="0.25">
      <c r="A351">
        <v>326528</v>
      </c>
      <c r="B351" t="s">
        <v>201</v>
      </c>
      <c r="Z351" t="s">
        <v>202</v>
      </c>
      <c r="AG351" t="s">
        <v>202</v>
      </c>
      <c r="AH351" t="s">
        <v>202</v>
      </c>
      <c r="AK351" t="s">
        <v>202</v>
      </c>
      <c r="AP351" t="s">
        <v>202</v>
      </c>
      <c r="AQ351" t="s">
        <v>202</v>
      </c>
      <c r="AT351" t="s">
        <v>202</v>
      </c>
      <c r="AU351" t="s">
        <v>202</v>
      </c>
      <c r="AV351" t="s">
        <v>202</v>
      </c>
      <c r="AX351" t="s">
        <v>202</v>
      </c>
    </row>
    <row r="352" spans="1:52" customFormat="1" x14ac:dyDescent="0.25">
      <c r="A352">
        <v>328713</v>
      </c>
      <c r="B352" t="s">
        <v>201</v>
      </c>
      <c r="W352" t="s">
        <v>202</v>
      </c>
      <c r="AD352" t="s">
        <v>202</v>
      </c>
      <c r="AG352" t="s">
        <v>202</v>
      </c>
      <c r="AP352" t="s">
        <v>202</v>
      </c>
      <c r="AV352" t="s">
        <v>202</v>
      </c>
      <c r="AW352" t="s">
        <v>202</v>
      </c>
      <c r="AX352" t="s">
        <v>202</v>
      </c>
      <c r="AY352" t="s">
        <v>202</v>
      </c>
    </row>
    <row r="353" spans="1:51" customFormat="1" x14ac:dyDescent="0.25">
      <c r="A353">
        <v>333539</v>
      </c>
      <c r="B353" t="s">
        <v>201</v>
      </c>
      <c r="AI353" t="s">
        <v>202</v>
      </c>
      <c r="AJ353" t="s">
        <v>202</v>
      </c>
      <c r="AK353" t="s">
        <v>202</v>
      </c>
      <c r="AM353" t="s">
        <v>202</v>
      </c>
      <c r="AS353" t="s">
        <v>202</v>
      </c>
      <c r="AT353" t="s">
        <v>202</v>
      </c>
      <c r="AV353" t="s">
        <v>202</v>
      </c>
      <c r="AY353" t="s">
        <v>202</v>
      </c>
    </row>
    <row r="354" spans="1:51" customFormat="1" x14ac:dyDescent="0.25">
      <c r="A354">
        <v>301776</v>
      </c>
      <c r="B354" t="s">
        <v>201</v>
      </c>
      <c r="AC354" t="s">
        <v>202</v>
      </c>
      <c r="AF354" t="s">
        <v>202</v>
      </c>
      <c r="AI354" t="s">
        <v>202</v>
      </c>
      <c r="AO354" t="s">
        <v>202</v>
      </c>
      <c r="AP354" t="s">
        <v>202</v>
      </c>
      <c r="AQ354" t="s">
        <v>202</v>
      </c>
      <c r="AU354" t="s">
        <v>202</v>
      </c>
      <c r="AX354" t="s">
        <v>202</v>
      </c>
    </row>
    <row r="355" spans="1:51" customFormat="1" x14ac:dyDescent="0.25">
      <c r="A355">
        <v>319873</v>
      </c>
      <c r="B355" t="s">
        <v>201</v>
      </c>
      <c r="AD355" t="s">
        <v>202</v>
      </c>
      <c r="AG355" t="s">
        <v>202</v>
      </c>
      <c r="AH355" t="s">
        <v>202</v>
      </c>
      <c r="AP355" t="s">
        <v>202</v>
      </c>
      <c r="AQ355" t="s">
        <v>202</v>
      </c>
      <c r="AW355" t="s">
        <v>202</v>
      </c>
      <c r="AX355" t="s">
        <v>202</v>
      </c>
    </row>
    <row r="356" spans="1:51" customFormat="1" x14ac:dyDescent="0.25">
      <c r="A356">
        <v>333427</v>
      </c>
      <c r="B356" t="s">
        <v>201</v>
      </c>
      <c r="P356" t="s">
        <v>202</v>
      </c>
      <c r="AC356" t="s">
        <v>202</v>
      </c>
      <c r="AK356" t="s">
        <v>202</v>
      </c>
      <c r="AO356" t="s">
        <v>202</v>
      </c>
      <c r="AP356" t="s">
        <v>202</v>
      </c>
      <c r="AQ356" t="s">
        <v>202</v>
      </c>
      <c r="AY356" t="s">
        <v>202</v>
      </c>
    </row>
    <row r="357" spans="1:51" customFormat="1" x14ac:dyDescent="0.25">
      <c r="A357">
        <v>330193</v>
      </c>
      <c r="B357" t="s">
        <v>201</v>
      </c>
      <c r="AF357" t="s">
        <v>202</v>
      </c>
      <c r="AG357" t="s">
        <v>202</v>
      </c>
      <c r="AK357" t="s">
        <v>202</v>
      </c>
      <c r="AM357" t="s">
        <v>202</v>
      </c>
      <c r="AP357" t="s">
        <v>202</v>
      </c>
      <c r="AQ357" t="s">
        <v>202</v>
      </c>
      <c r="AT357" t="s">
        <v>202</v>
      </c>
    </row>
    <row r="358" spans="1:51" customFormat="1" x14ac:dyDescent="0.25">
      <c r="A358">
        <v>322674</v>
      </c>
      <c r="B358" t="s">
        <v>201</v>
      </c>
      <c r="AE358" t="s">
        <v>202</v>
      </c>
      <c r="AG358" t="s">
        <v>202</v>
      </c>
      <c r="AI358" t="s">
        <v>202</v>
      </c>
      <c r="AO358" t="s">
        <v>202</v>
      </c>
      <c r="AP358" t="s">
        <v>202</v>
      </c>
      <c r="AQ358" t="s">
        <v>202</v>
      </c>
      <c r="AT358" t="s">
        <v>202</v>
      </c>
    </row>
    <row r="359" spans="1:51" customFormat="1" x14ac:dyDescent="0.25">
      <c r="A359">
        <v>331126</v>
      </c>
      <c r="B359" t="s">
        <v>201</v>
      </c>
      <c r="AP359" t="s">
        <v>202</v>
      </c>
      <c r="AQ359" t="s">
        <v>202</v>
      </c>
      <c r="AT359" t="s">
        <v>202</v>
      </c>
      <c r="AV359" t="s">
        <v>202</v>
      </c>
      <c r="AW359" t="s">
        <v>202</v>
      </c>
      <c r="AY359" t="s">
        <v>202</v>
      </c>
    </row>
    <row r="360" spans="1:51" customFormat="1" x14ac:dyDescent="0.25">
      <c r="A360">
        <v>326228</v>
      </c>
      <c r="B360" t="s">
        <v>201</v>
      </c>
      <c r="AI360" t="s">
        <v>202</v>
      </c>
      <c r="AO360" t="s">
        <v>202</v>
      </c>
      <c r="AQ360" t="s">
        <v>202</v>
      </c>
      <c r="AU360" t="s">
        <v>202</v>
      </c>
      <c r="AX360" t="s">
        <v>202</v>
      </c>
      <c r="AY360" t="s">
        <v>202</v>
      </c>
    </row>
    <row r="361" spans="1:51" customFormat="1" x14ac:dyDescent="0.25">
      <c r="A361">
        <v>331739</v>
      </c>
      <c r="B361" t="s">
        <v>201</v>
      </c>
      <c r="AP361" t="s">
        <v>202</v>
      </c>
      <c r="AU361" t="s">
        <v>202</v>
      </c>
      <c r="AV361" t="s">
        <v>202</v>
      </c>
      <c r="AW361" t="s">
        <v>202</v>
      </c>
      <c r="AY361" t="s">
        <v>202</v>
      </c>
    </row>
    <row r="362" spans="1:51" customFormat="1" x14ac:dyDescent="0.25">
      <c r="A362">
        <v>306511</v>
      </c>
      <c r="B362" t="s">
        <v>201</v>
      </c>
      <c r="P362" t="s">
        <v>202</v>
      </c>
      <c r="AD362" t="s">
        <v>202</v>
      </c>
      <c r="AO362" t="s">
        <v>202</v>
      </c>
      <c r="AQ362" t="s">
        <v>202</v>
      </c>
      <c r="AT362" t="s">
        <v>202</v>
      </c>
    </row>
    <row r="363" spans="1:51" customFormat="1" x14ac:dyDescent="0.25">
      <c r="A363">
        <v>322805</v>
      </c>
      <c r="B363" t="s">
        <v>201</v>
      </c>
      <c r="AP363" t="s">
        <v>202</v>
      </c>
      <c r="AQ363" t="s">
        <v>202</v>
      </c>
      <c r="AU363" t="s">
        <v>202</v>
      </c>
      <c r="AV363" t="s">
        <v>202</v>
      </c>
      <c r="AW363" t="s">
        <v>202</v>
      </c>
    </row>
    <row r="364" spans="1:51" customFormat="1" x14ac:dyDescent="0.25">
      <c r="A364">
        <v>325391</v>
      </c>
      <c r="B364" t="s">
        <v>201</v>
      </c>
      <c r="AG364" t="s">
        <v>202</v>
      </c>
      <c r="AP364" t="s">
        <v>202</v>
      </c>
      <c r="AQ364" t="s">
        <v>202</v>
      </c>
      <c r="AY364" t="s">
        <v>202</v>
      </c>
    </row>
    <row r="365" spans="1:51" customFormat="1" x14ac:dyDescent="0.25">
      <c r="A365">
        <v>327467</v>
      </c>
      <c r="B365" t="s">
        <v>201</v>
      </c>
      <c r="AG365" t="s">
        <v>202</v>
      </c>
      <c r="AP365" t="s">
        <v>202</v>
      </c>
      <c r="AQ365" t="s">
        <v>202</v>
      </c>
      <c r="AW365" t="s">
        <v>202</v>
      </c>
    </row>
    <row r="366" spans="1:51" customFormat="1" x14ac:dyDescent="0.25">
      <c r="A366">
        <v>322902</v>
      </c>
      <c r="B366" t="s">
        <v>201</v>
      </c>
      <c r="AG366" t="s">
        <v>202</v>
      </c>
      <c r="AP366" t="s">
        <v>202</v>
      </c>
      <c r="AQ366" t="s">
        <v>202</v>
      </c>
    </row>
    <row r="367" spans="1:51" customFormat="1" x14ac:dyDescent="0.25">
      <c r="A367">
        <v>312316</v>
      </c>
      <c r="B367" t="s">
        <v>201</v>
      </c>
      <c r="C367" t="s">
        <v>202</v>
      </c>
      <c r="AI367" t="s">
        <v>202</v>
      </c>
      <c r="AP367" t="s">
        <v>202</v>
      </c>
    </row>
    <row r="368" spans="1:51" customFormat="1" x14ac:dyDescent="0.25">
      <c r="A368">
        <v>327890</v>
      </c>
      <c r="B368" t="s">
        <v>201</v>
      </c>
      <c r="AH368" t="s">
        <v>202</v>
      </c>
      <c r="AQ368" t="s">
        <v>202</v>
      </c>
      <c r="AX368" t="s">
        <v>202</v>
      </c>
    </row>
    <row r="369" spans="1:48" customFormat="1" x14ac:dyDescent="0.25">
      <c r="A369">
        <v>328306</v>
      </c>
      <c r="B369" t="s">
        <v>201</v>
      </c>
      <c r="AG369" t="s">
        <v>202</v>
      </c>
      <c r="AP369" t="s">
        <v>202</v>
      </c>
      <c r="AQ369" t="s">
        <v>202</v>
      </c>
    </row>
    <row r="370" spans="1:48" customFormat="1" x14ac:dyDescent="0.25">
      <c r="A370">
        <v>324410</v>
      </c>
      <c r="B370" t="s">
        <v>201</v>
      </c>
      <c r="I370" t="s">
        <v>202</v>
      </c>
      <c r="V370" t="s">
        <v>202</v>
      </c>
      <c r="AP370" t="s">
        <v>202</v>
      </c>
    </row>
    <row r="371" spans="1:48" customFormat="1" x14ac:dyDescent="0.25">
      <c r="A371">
        <v>324454</v>
      </c>
      <c r="B371" t="s">
        <v>201</v>
      </c>
      <c r="AJ371" t="s">
        <v>202</v>
      </c>
      <c r="AP371" t="s">
        <v>202</v>
      </c>
    </row>
    <row r="372" spans="1:48" customFormat="1" x14ac:dyDescent="0.25">
      <c r="A372">
        <v>321290</v>
      </c>
      <c r="B372" t="s">
        <v>201</v>
      </c>
      <c r="AP372" t="s">
        <v>202</v>
      </c>
      <c r="AQ372" t="s">
        <v>202</v>
      </c>
    </row>
    <row r="373" spans="1:48" customFormat="1" x14ac:dyDescent="0.25">
      <c r="A373">
        <v>332368</v>
      </c>
      <c r="B373" t="s">
        <v>201</v>
      </c>
      <c r="AV373" t="s">
        <v>202</v>
      </c>
    </row>
    <row r="374" spans="1:48" customFormat="1" x14ac:dyDescent="0.25">
      <c r="A374">
        <v>309790</v>
      </c>
      <c r="B374" t="s">
        <v>201</v>
      </c>
      <c r="AQ374" t="s">
        <v>202</v>
      </c>
    </row>
    <row r="375" spans="1:48" customFormat="1" x14ac:dyDescent="0.25">
      <c r="A375">
        <v>329947</v>
      </c>
      <c r="B375" t="s">
        <v>201</v>
      </c>
      <c r="AC375" t="s">
        <v>202</v>
      </c>
    </row>
    <row r="376" spans="1:48" customFormat="1" x14ac:dyDescent="0.25">
      <c r="A376">
        <v>333631</v>
      </c>
      <c r="B376" t="s">
        <v>201</v>
      </c>
      <c r="AM376" t="s">
        <v>202</v>
      </c>
    </row>
    <row r="377" spans="1:48" customFormat="1" x14ac:dyDescent="0.25">
      <c r="A377">
        <v>328870</v>
      </c>
      <c r="B377" t="s">
        <v>201</v>
      </c>
      <c r="AP377" t="s">
        <v>202</v>
      </c>
    </row>
    <row r="378" spans="1:48" customFormat="1" x14ac:dyDescent="0.25">
      <c r="A378">
        <v>331250</v>
      </c>
      <c r="B378" t="s">
        <v>201</v>
      </c>
      <c r="AP378" t="s">
        <v>202</v>
      </c>
    </row>
    <row r="379" spans="1:48" customFormat="1" x14ac:dyDescent="0.25">
      <c r="A379">
        <v>328066</v>
      </c>
      <c r="B379" t="s">
        <v>201</v>
      </c>
      <c r="AQ379" t="s">
        <v>202</v>
      </c>
    </row>
    <row r="380" spans="1:48" customFormat="1" x14ac:dyDescent="0.25">
      <c r="A380">
        <v>323786</v>
      </c>
      <c r="B380" t="s">
        <v>201</v>
      </c>
      <c r="X380" t="s">
        <v>202</v>
      </c>
    </row>
    <row r="381" spans="1:48" customFormat="1" x14ac:dyDescent="0.25">
      <c r="A381">
        <v>326001</v>
      </c>
      <c r="B381" t="s">
        <v>201</v>
      </c>
      <c r="AP381" t="s">
        <v>202</v>
      </c>
    </row>
    <row r="382" spans="1:48" customFormat="1" x14ac:dyDescent="0.25">
      <c r="A382">
        <v>334987</v>
      </c>
      <c r="B382" t="s">
        <v>201</v>
      </c>
      <c r="Q382" t="s">
        <v>202</v>
      </c>
    </row>
    <row r="383" spans="1:48" customFormat="1" x14ac:dyDescent="0.25">
      <c r="A383">
        <v>332618</v>
      </c>
      <c r="B383" t="s">
        <v>201</v>
      </c>
      <c r="AI383" t="s">
        <v>202</v>
      </c>
    </row>
    <row r="384" spans="1:48" customFormat="1" x14ac:dyDescent="0.25">
      <c r="A384">
        <v>329535</v>
      </c>
      <c r="B384" t="s">
        <v>201</v>
      </c>
      <c r="AK384" t="s">
        <v>202</v>
      </c>
    </row>
    <row r="385" spans="1:52" customFormat="1" x14ac:dyDescent="0.25">
      <c r="A385">
        <v>328456</v>
      </c>
      <c r="B385" t="s">
        <v>201</v>
      </c>
      <c r="AG385" t="s">
        <v>202</v>
      </c>
    </row>
    <row r="386" spans="1:52" customFormat="1" x14ac:dyDescent="0.25">
      <c r="A386">
        <v>328085</v>
      </c>
      <c r="B386" t="s">
        <v>201</v>
      </c>
      <c r="AH386" t="s">
        <v>135</v>
      </c>
      <c r="AK386" t="s">
        <v>136</v>
      </c>
      <c r="AP386" t="s">
        <v>133</v>
      </c>
      <c r="AQ386" t="s">
        <v>133</v>
      </c>
      <c r="AR386" t="s">
        <v>133</v>
      </c>
      <c r="AU386" t="s">
        <v>133</v>
      </c>
      <c r="AV386" t="s">
        <v>133</v>
      </c>
      <c r="AX386" t="s">
        <v>133</v>
      </c>
      <c r="AZ386" t="s">
        <v>135</v>
      </c>
    </row>
    <row r="387" spans="1:52" customFormat="1" x14ac:dyDescent="0.25">
      <c r="A387">
        <v>317149</v>
      </c>
      <c r="B387" t="s">
        <v>201</v>
      </c>
      <c r="H387" t="s">
        <v>136</v>
      </c>
      <c r="AO387" t="s">
        <v>136</v>
      </c>
      <c r="AP387" t="s">
        <v>135</v>
      </c>
      <c r="AQ387" t="s">
        <v>136</v>
      </c>
      <c r="AS387" t="s">
        <v>135</v>
      </c>
      <c r="AU387" t="s">
        <v>133</v>
      </c>
      <c r="AW387" t="s">
        <v>136</v>
      </c>
      <c r="AX387" t="s">
        <v>136</v>
      </c>
      <c r="AY387" t="s">
        <v>136</v>
      </c>
    </row>
    <row r="388" spans="1:52" customFormat="1" x14ac:dyDescent="0.25">
      <c r="A388">
        <v>328554</v>
      </c>
      <c r="B388" t="s">
        <v>201</v>
      </c>
      <c r="AG388" t="s">
        <v>202</v>
      </c>
      <c r="AJ388" t="s">
        <v>202</v>
      </c>
      <c r="AL388" t="s">
        <v>202</v>
      </c>
      <c r="AN388" t="s">
        <v>202</v>
      </c>
      <c r="AO388" t="s">
        <v>202</v>
      </c>
      <c r="AP388" t="s">
        <v>202</v>
      </c>
      <c r="AQ388" t="s">
        <v>202</v>
      </c>
      <c r="AR388" t="s">
        <v>202</v>
      </c>
      <c r="AT388" t="s">
        <v>202</v>
      </c>
      <c r="AU388" t="s">
        <v>202</v>
      </c>
      <c r="AV388" t="s">
        <v>202</v>
      </c>
      <c r="AW388" t="s">
        <v>202</v>
      </c>
      <c r="AX388" t="s">
        <v>202</v>
      </c>
      <c r="AY388" t="s">
        <v>202</v>
      </c>
      <c r="AZ388" t="s">
        <v>202</v>
      </c>
    </row>
    <row r="389" spans="1:52" customFormat="1" x14ac:dyDescent="0.25">
      <c r="A389">
        <v>324231</v>
      </c>
      <c r="B389" t="s">
        <v>201</v>
      </c>
      <c r="Z389" t="s">
        <v>202</v>
      </c>
      <c r="AG389" t="s">
        <v>202</v>
      </c>
      <c r="AM389" t="s">
        <v>202</v>
      </c>
      <c r="AN389" t="s">
        <v>202</v>
      </c>
      <c r="AO389" t="s">
        <v>202</v>
      </c>
      <c r="AP389" t="s">
        <v>202</v>
      </c>
      <c r="AQ389" t="s">
        <v>202</v>
      </c>
      <c r="AR389" t="s">
        <v>202</v>
      </c>
      <c r="AS389" t="s">
        <v>202</v>
      </c>
      <c r="AV389" t="s">
        <v>202</v>
      </c>
      <c r="AW389" t="s">
        <v>202</v>
      </c>
      <c r="AX389" t="s">
        <v>202</v>
      </c>
      <c r="AY389" t="s">
        <v>202</v>
      </c>
      <c r="AZ389" t="s">
        <v>202</v>
      </c>
    </row>
    <row r="390" spans="1:52" customFormat="1" x14ac:dyDescent="0.25">
      <c r="A390">
        <v>333432</v>
      </c>
      <c r="B390" t="s">
        <v>201</v>
      </c>
      <c r="AC390" t="s">
        <v>202</v>
      </c>
      <c r="AG390" t="s">
        <v>202</v>
      </c>
      <c r="AN390" t="s">
        <v>202</v>
      </c>
      <c r="AP390" t="s">
        <v>202</v>
      </c>
      <c r="AQ390" t="s">
        <v>202</v>
      </c>
      <c r="AR390" t="s">
        <v>202</v>
      </c>
      <c r="AT390" t="s">
        <v>202</v>
      </c>
      <c r="AU390" t="s">
        <v>202</v>
      </c>
      <c r="AV390" t="s">
        <v>202</v>
      </c>
      <c r="AW390" t="s">
        <v>202</v>
      </c>
      <c r="AX390" t="s">
        <v>202</v>
      </c>
      <c r="AY390" t="s">
        <v>202</v>
      </c>
      <c r="AZ390" t="s">
        <v>202</v>
      </c>
    </row>
    <row r="391" spans="1:52" customFormat="1" x14ac:dyDescent="0.25">
      <c r="A391">
        <v>322810</v>
      </c>
      <c r="B391" t="s">
        <v>201</v>
      </c>
      <c r="AG391" t="s">
        <v>202</v>
      </c>
      <c r="AN391" t="s">
        <v>202</v>
      </c>
      <c r="AQ391" t="s">
        <v>202</v>
      </c>
      <c r="AV391" t="s">
        <v>202</v>
      </c>
      <c r="AW391" t="s">
        <v>202</v>
      </c>
      <c r="AX391" t="s">
        <v>202</v>
      </c>
      <c r="AY391" t="s">
        <v>202</v>
      </c>
      <c r="AZ391" t="s">
        <v>202</v>
      </c>
    </row>
    <row r="392" spans="1:52" customFormat="1" x14ac:dyDescent="0.25">
      <c r="A392">
        <v>325490</v>
      </c>
      <c r="B392" t="s">
        <v>201</v>
      </c>
      <c r="AI392" t="s">
        <v>202</v>
      </c>
      <c r="AJ392" t="s">
        <v>202</v>
      </c>
      <c r="AK392" t="s">
        <v>202</v>
      </c>
      <c r="AN392" t="s">
        <v>202</v>
      </c>
      <c r="AT392" t="s">
        <v>202</v>
      </c>
      <c r="AU392" t="s">
        <v>202</v>
      </c>
      <c r="AV392" t="s">
        <v>202</v>
      </c>
      <c r="AW392" t="s">
        <v>202</v>
      </c>
      <c r="AX392" t="s">
        <v>202</v>
      </c>
      <c r="AY392" t="s">
        <v>202</v>
      </c>
      <c r="AZ392" t="s">
        <v>202</v>
      </c>
    </row>
    <row r="393" spans="1:52" customFormat="1" x14ac:dyDescent="0.25">
      <c r="A393">
        <v>326247</v>
      </c>
      <c r="B393" t="s">
        <v>201</v>
      </c>
      <c r="O393" t="s">
        <v>202</v>
      </c>
      <c r="AL393" t="s">
        <v>202</v>
      </c>
      <c r="AO393" t="s">
        <v>202</v>
      </c>
      <c r="AP393" t="s">
        <v>202</v>
      </c>
      <c r="AQ393" t="s">
        <v>202</v>
      </c>
      <c r="AS393" t="s">
        <v>202</v>
      </c>
      <c r="AU393" t="s">
        <v>202</v>
      </c>
      <c r="AV393" t="s">
        <v>202</v>
      </c>
      <c r="AW393" t="s">
        <v>202</v>
      </c>
      <c r="AX393" t="s">
        <v>202</v>
      </c>
      <c r="AY393" t="s">
        <v>202</v>
      </c>
      <c r="AZ393" t="s">
        <v>202</v>
      </c>
    </row>
    <row r="394" spans="1:52" customFormat="1" x14ac:dyDescent="0.25">
      <c r="A394">
        <v>333253</v>
      </c>
      <c r="B394" t="s">
        <v>201</v>
      </c>
      <c r="H394" t="s">
        <v>202</v>
      </c>
      <c r="W394" t="s">
        <v>202</v>
      </c>
      <c r="AC394" t="s">
        <v>202</v>
      </c>
      <c r="AE394" t="s">
        <v>202</v>
      </c>
      <c r="AO394" t="s">
        <v>202</v>
      </c>
      <c r="AP394" t="s">
        <v>202</v>
      </c>
      <c r="AQ394" t="s">
        <v>202</v>
      </c>
      <c r="AR394" t="s">
        <v>202</v>
      </c>
      <c r="AS394" t="s">
        <v>202</v>
      </c>
      <c r="AT394" t="s">
        <v>202</v>
      </c>
      <c r="AU394" t="s">
        <v>202</v>
      </c>
      <c r="AV394" t="s">
        <v>202</v>
      </c>
      <c r="AW394" t="s">
        <v>202</v>
      </c>
      <c r="AX394" t="s">
        <v>202</v>
      </c>
      <c r="AY394" t="s">
        <v>202</v>
      </c>
      <c r="AZ394" t="s">
        <v>202</v>
      </c>
    </row>
    <row r="395" spans="1:52" customFormat="1" x14ac:dyDescent="0.25">
      <c r="A395">
        <v>332661</v>
      </c>
      <c r="B395" t="s">
        <v>201</v>
      </c>
      <c r="Z395" t="s">
        <v>202</v>
      </c>
      <c r="AC395" t="s">
        <v>202</v>
      </c>
      <c r="AG395" t="s">
        <v>202</v>
      </c>
      <c r="AJ395" t="s">
        <v>202</v>
      </c>
      <c r="AM395" t="s">
        <v>202</v>
      </c>
      <c r="AO395" t="s">
        <v>202</v>
      </c>
      <c r="AP395" t="s">
        <v>202</v>
      </c>
      <c r="AQ395" t="s">
        <v>202</v>
      </c>
      <c r="AR395" t="s">
        <v>202</v>
      </c>
      <c r="AS395" t="s">
        <v>202</v>
      </c>
      <c r="AT395" t="s">
        <v>202</v>
      </c>
      <c r="AU395" t="s">
        <v>202</v>
      </c>
      <c r="AV395" t="s">
        <v>202</v>
      </c>
      <c r="AW395" t="s">
        <v>202</v>
      </c>
      <c r="AX395" t="s">
        <v>202</v>
      </c>
      <c r="AY395" t="s">
        <v>202</v>
      </c>
      <c r="AZ395" t="s">
        <v>202</v>
      </c>
    </row>
    <row r="396" spans="1:52" customFormat="1" x14ac:dyDescent="0.25">
      <c r="A396">
        <v>333590</v>
      </c>
      <c r="B396" t="s">
        <v>201</v>
      </c>
      <c r="N396" t="s">
        <v>202</v>
      </c>
      <c r="AA396" t="s">
        <v>202</v>
      </c>
      <c r="AC396" t="s">
        <v>202</v>
      </c>
      <c r="AG396" t="s">
        <v>202</v>
      </c>
      <c r="AK396" t="s">
        <v>202</v>
      </c>
      <c r="AL396" t="s">
        <v>202</v>
      </c>
      <c r="AO396" t="s">
        <v>202</v>
      </c>
      <c r="AP396" t="s">
        <v>202</v>
      </c>
      <c r="AQ396" t="s">
        <v>202</v>
      </c>
      <c r="AT396" t="s">
        <v>202</v>
      </c>
      <c r="AU396" t="s">
        <v>202</v>
      </c>
      <c r="AV396" t="s">
        <v>202</v>
      </c>
      <c r="AW396" t="s">
        <v>202</v>
      </c>
      <c r="AX396" t="s">
        <v>202</v>
      </c>
      <c r="AY396" t="s">
        <v>202</v>
      </c>
      <c r="AZ396" t="s">
        <v>202</v>
      </c>
    </row>
    <row r="397" spans="1:52" customFormat="1" x14ac:dyDescent="0.25">
      <c r="A397">
        <v>324376</v>
      </c>
      <c r="B397" t="s">
        <v>201</v>
      </c>
      <c r="AD397" t="s">
        <v>202</v>
      </c>
      <c r="AG397" t="s">
        <v>202</v>
      </c>
      <c r="AK397" t="s">
        <v>202</v>
      </c>
      <c r="AO397" t="s">
        <v>202</v>
      </c>
      <c r="AP397" t="s">
        <v>202</v>
      </c>
      <c r="AQ397" t="s">
        <v>202</v>
      </c>
      <c r="AR397" t="s">
        <v>202</v>
      </c>
      <c r="AS397" t="s">
        <v>202</v>
      </c>
      <c r="AT397" t="s">
        <v>202</v>
      </c>
      <c r="AU397" t="s">
        <v>202</v>
      </c>
      <c r="AV397" t="s">
        <v>202</v>
      </c>
      <c r="AW397" t="s">
        <v>202</v>
      </c>
      <c r="AX397" t="s">
        <v>202</v>
      </c>
      <c r="AY397" t="s">
        <v>202</v>
      </c>
      <c r="AZ397" t="s">
        <v>202</v>
      </c>
    </row>
    <row r="398" spans="1:52" customFormat="1" x14ac:dyDescent="0.25">
      <c r="A398">
        <v>327375</v>
      </c>
      <c r="B398" t="s">
        <v>201</v>
      </c>
      <c r="P398" t="s">
        <v>202</v>
      </c>
      <c r="AC398" t="s">
        <v>202</v>
      </c>
      <c r="AI398" t="s">
        <v>202</v>
      </c>
      <c r="AK398" t="s">
        <v>202</v>
      </c>
      <c r="AM398" t="s">
        <v>202</v>
      </c>
      <c r="AO398" t="s">
        <v>202</v>
      </c>
      <c r="AP398" t="s">
        <v>202</v>
      </c>
      <c r="AQ398" t="s">
        <v>202</v>
      </c>
      <c r="AU398" t="s">
        <v>202</v>
      </c>
      <c r="AV398" t="s">
        <v>202</v>
      </c>
      <c r="AW398" t="s">
        <v>202</v>
      </c>
      <c r="AX398" t="s">
        <v>202</v>
      </c>
      <c r="AY398" t="s">
        <v>202</v>
      </c>
      <c r="AZ398" t="s">
        <v>202</v>
      </c>
    </row>
    <row r="399" spans="1:52" customFormat="1" x14ac:dyDescent="0.25">
      <c r="A399">
        <v>327417</v>
      </c>
      <c r="B399" t="s">
        <v>201</v>
      </c>
      <c r="AG399" t="s">
        <v>202</v>
      </c>
      <c r="AJ399" t="s">
        <v>202</v>
      </c>
      <c r="AK399" t="s">
        <v>202</v>
      </c>
      <c r="AM399" t="s">
        <v>202</v>
      </c>
      <c r="AO399" t="s">
        <v>202</v>
      </c>
      <c r="AP399" t="s">
        <v>202</v>
      </c>
      <c r="AQ399" t="s">
        <v>202</v>
      </c>
      <c r="AS399" t="s">
        <v>202</v>
      </c>
      <c r="AU399" t="s">
        <v>202</v>
      </c>
      <c r="AV399" t="s">
        <v>202</v>
      </c>
      <c r="AW399" t="s">
        <v>202</v>
      </c>
      <c r="AX399" t="s">
        <v>202</v>
      </c>
      <c r="AY399" t="s">
        <v>202</v>
      </c>
      <c r="AZ399" t="s">
        <v>202</v>
      </c>
    </row>
    <row r="400" spans="1:52" customFormat="1" x14ac:dyDescent="0.25">
      <c r="A400">
        <v>330846</v>
      </c>
      <c r="B400" t="s">
        <v>201</v>
      </c>
      <c r="AC400" t="s">
        <v>202</v>
      </c>
      <c r="AG400" t="s">
        <v>202</v>
      </c>
      <c r="AK400" t="s">
        <v>202</v>
      </c>
      <c r="AO400" t="s">
        <v>202</v>
      </c>
      <c r="AQ400" t="s">
        <v>202</v>
      </c>
      <c r="AS400" t="s">
        <v>202</v>
      </c>
      <c r="AT400" t="s">
        <v>202</v>
      </c>
      <c r="AU400" t="s">
        <v>202</v>
      </c>
      <c r="AV400" t="s">
        <v>202</v>
      </c>
      <c r="AW400" t="s">
        <v>202</v>
      </c>
      <c r="AX400" t="s">
        <v>202</v>
      </c>
      <c r="AY400" t="s">
        <v>202</v>
      </c>
      <c r="AZ400" t="s">
        <v>202</v>
      </c>
    </row>
    <row r="401" spans="1:52" customFormat="1" x14ac:dyDescent="0.25">
      <c r="A401">
        <v>315416</v>
      </c>
      <c r="B401" t="s">
        <v>201</v>
      </c>
      <c r="K401" t="s">
        <v>202</v>
      </c>
      <c r="AG401" t="s">
        <v>202</v>
      </c>
      <c r="AM401" t="s">
        <v>202</v>
      </c>
      <c r="AO401" t="s">
        <v>202</v>
      </c>
      <c r="AP401" t="s">
        <v>202</v>
      </c>
      <c r="AQ401" t="s">
        <v>202</v>
      </c>
      <c r="AS401" t="s">
        <v>202</v>
      </c>
      <c r="AU401" t="s">
        <v>202</v>
      </c>
      <c r="AV401" t="s">
        <v>202</v>
      </c>
      <c r="AW401" t="s">
        <v>202</v>
      </c>
      <c r="AX401" t="s">
        <v>202</v>
      </c>
      <c r="AZ401" t="s">
        <v>202</v>
      </c>
    </row>
    <row r="402" spans="1:52" customFormat="1" x14ac:dyDescent="0.25">
      <c r="A402">
        <v>328878</v>
      </c>
      <c r="B402" t="s">
        <v>201</v>
      </c>
      <c r="P402" t="s">
        <v>202</v>
      </c>
      <c r="S402" t="s">
        <v>202</v>
      </c>
      <c r="AH402" t="s">
        <v>202</v>
      </c>
      <c r="AK402" t="s">
        <v>202</v>
      </c>
      <c r="AQ402" t="s">
        <v>202</v>
      </c>
      <c r="AS402" t="s">
        <v>202</v>
      </c>
      <c r="AU402" t="s">
        <v>202</v>
      </c>
      <c r="AV402" t="s">
        <v>202</v>
      </c>
      <c r="AW402" t="s">
        <v>202</v>
      </c>
      <c r="AX402" t="s">
        <v>202</v>
      </c>
      <c r="AY402" t="s">
        <v>202</v>
      </c>
      <c r="AZ402" t="s">
        <v>202</v>
      </c>
    </row>
    <row r="403" spans="1:52" customFormat="1" x14ac:dyDescent="0.25">
      <c r="A403">
        <v>323923</v>
      </c>
      <c r="B403" t="s">
        <v>201</v>
      </c>
      <c r="AG403" t="s">
        <v>202</v>
      </c>
      <c r="AO403" t="s">
        <v>202</v>
      </c>
      <c r="AP403" t="s">
        <v>202</v>
      </c>
      <c r="AQ403" t="s">
        <v>202</v>
      </c>
      <c r="AR403" t="s">
        <v>202</v>
      </c>
      <c r="AT403" t="s">
        <v>202</v>
      </c>
      <c r="AU403" t="s">
        <v>202</v>
      </c>
      <c r="AV403" t="s">
        <v>202</v>
      </c>
      <c r="AW403" t="s">
        <v>202</v>
      </c>
      <c r="AX403" t="s">
        <v>202</v>
      </c>
      <c r="AY403" t="s">
        <v>202</v>
      </c>
      <c r="AZ403" t="s">
        <v>202</v>
      </c>
    </row>
    <row r="404" spans="1:52" customFormat="1" x14ac:dyDescent="0.25">
      <c r="A404">
        <v>323176</v>
      </c>
      <c r="B404" t="s">
        <v>201</v>
      </c>
      <c r="AC404" t="s">
        <v>202</v>
      </c>
      <c r="AI404" t="s">
        <v>202</v>
      </c>
      <c r="AO404" t="s">
        <v>202</v>
      </c>
      <c r="AP404" t="s">
        <v>202</v>
      </c>
      <c r="AQ404" t="s">
        <v>202</v>
      </c>
      <c r="AT404" t="s">
        <v>202</v>
      </c>
      <c r="AU404" t="s">
        <v>202</v>
      </c>
      <c r="AV404" t="s">
        <v>202</v>
      </c>
      <c r="AW404" t="s">
        <v>202</v>
      </c>
      <c r="AX404" t="s">
        <v>202</v>
      </c>
      <c r="AY404" t="s">
        <v>202</v>
      </c>
      <c r="AZ404" t="s">
        <v>202</v>
      </c>
    </row>
    <row r="405" spans="1:52" customFormat="1" x14ac:dyDescent="0.25">
      <c r="A405">
        <v>305740</v>
      </c>
      <c r="B405" t="s">
        <v>201</v>
      </c>
      <c r="AG405" t="s">
        <v>202</v>
      </c>
      <c r="AH405" t="s">
        <v>202</v>
      </c>
      <c r="AI405" t="s">
        <v>202</v>
      </c>
      <c r="AO405" t="s">
        <v>202</v>
      </c>
      <c r="AQ405" t="s">
        <v>202</v>
      </c>
      <c r="AU405" t="s">
        <v>202</v>
      </c>
      <c r="AV405" t="s">
        <v>202</v>
      </c>
      <c r="AW405" t="s">
        <v>202</v>
      </c>
      <c r="AX405" t="s">
        <v>202</v>
      </c>
      <c r="AY405" t="s">
        <v>202</v>
      </c>
      <c r="AZ405" t="s">
        <v>202</v>
      </c>
    </row>
    <row r="406" spans="1:52" customFormat="1" x14ac:dyDescent="0.25">
      <c r="A406">
        <v>325878</v>
      </c>
      <c r="B406" t="s">
        <v>201</v>
      </c>
      <c r="AG406" t="s">
        <v>202</v>
      </c>
      <c r="AJ406" t="s">
        <v>202</v>
      </c>
      <c r="AK406" t="s">
        <v>202</v>
      </c>
      <c r="AM406" t="s">
        <v>202</v>
      </c>
      <c r="AQ406" t="s">
        <v>202</v>
      </c>
      <c r="AU406" t="s">
        <v>202</v>
      </c>
      <c r="AV406" t="s">
        <v>202</v>
      </c>
      <c r="AW406" t="s">
        <v>202</v>
      </c>
      <c r="AX406" t="s">
        <v>202</v>
      </c>
      <c r="AY406" t="s">
        <v>202</v>
      </c>
      <c r="AZ406" t="s">
        <v>202</v>
      </c>
    </row>
    <row r="407" spans="1:52" customFormat="1" x14ac:dyDescent="0.25">
      <c r="A407">
        <v>321709</v>
      </c>
      <c r="B407" t="s">
        <v>201</v>
      </c>
      <c r="N407" t="s">
        <v>202</v>
      </c>
      <c r="V407" t="s">
        <v>202</v>
      </c>
      <c r="W407" t="s">
        <v>202</v>
      </c>
      <c r="AA407" t="s">
        <v>202</v>
      </c>
      <c r="AM407" t="s">
        <v>202</v>
      </c>
      <c r="AP407" t="s">
        <v>202</v>
      </c>
      <c r="AQ407" t="s">
        <v>202</v>
      </c>
      <c r="AV407" t="s">
        <v>202</v>
      </c>
      <c r="AW407" t="s">
        <v>202</v>
      </c>
      <c r="AY407" t="s">
        <v>202</v>
      </c>
      <c r="AZ407" t="s">
        <v>202</v>
      </c>
    </row>
    <row r="408" spans="1:52" customFormat="1" x14ac:dyDescent="0.25">
      <c r="A408">
        <v>320805</v>
      </c>
      <c r="B408" t="s">
        <v>201</v>
      </c>
      <c r="Y408" t="s">
        <v>202</v>
      </c>
      <c r="AE408" t="s">
        <v>202</v>
      </c>
      <c r="AI408" t="s">
        <v>202</v>
      </c>
      <c r="AO408" t="s">
        <v>202</v>
      </c>
      <c r="AU408" t="s">
        <v>202</v>
      </c>
      <c r="AV408" t="s">
        <v>202</v>
      </c>
      <c r="AW408" t="s">
        <v>202</v>
      </c>
      <c r="AX408" t="s">
        <v>202</v>
      </c>
      <c r="AY408" t="s">
        <v>202</v>
      </c>
      <c r="AZ408" t="s">
        <v>202</v>
      </c>
    </row>
    <row r="409" spans="1:52" customFormat="1" x14ac:dyDescent="0.25">
      <c r="A409">
        <v>306524</v>
      </c>
      <c r="B409" t="s">
        <v>201</v>
      </c>
      <c r="AD409" t="s">
        <v>202</v>
      </c>
      <c r="AM409" t="s">
        <v>202</v>
      </c>
      <c r="AU409" t="s">
        <v>202</v>
      </c>
      <c r="AV409" t="s">
        <v>202</v>
      </c>
      <c r="AW409" t="s">
        <v>202</v>
      </c>
      <c r="AX409" t="s">
        <v>202</v>
      </c>
      <c r="AY409" t="s">
        <v>202</v>
      </c>
      <c r="AZ409" t="s">
        <v>202</v>
      </c>
    </row>
    <row r="410" spans="1:52" customFormat="1" x14ac:dyDescent="0.25">
      <c r="A410">
        <v>319541</v>
      </c>
      <c r="B410" t="s">
        <v>201</v>
      </c>
      <c r="AG410" t="s">
        <v>202</v>
      </c>
      <c r="AP410" t="s">
        <v>202</v>
      </c>
      <c r="AQ410" t="s">
        <v>202</v>
      </c>
      <c r="AR410" t="s">
        <v>202</v>
      </c>
      <c r="AV410" t="s">
        <v>202</v>
      </c>
      <c r="AW410" t="s">
        <v>202</v>
      </c>
      <c r="AZ410" t="s">
        <v>202</v>
      </c>
    </row>
    <row r="411" spans="1:52" customFormat="1" x14ac:dyDescent="0.25">
      <c r="A411">
        <v>324655</v>
      </c>
      <c r="B411" t="s">
        <v>201</v>
      </c>
      <c r="N411" t="s">
        <v>202</v>
      </c>
      <c r="Z411" t="s">
        <v>202</v>
      </c>
      <c r="AL411" t="s">
        <v>202</v>
      </c>
      <c r="AM411" t="s">
        <v>202</v>
      </c>
      <c r="AO411" t="s">
        <v>202</v>
      </c>
      <c r="AQ411" t="s">
        <v>202</v>
      </c>
      <c r="AT411" t="s">
        <v>202</v>
      </c>
      <c r="AV411" t="s">
        <v>202</v>
      </c>
      <c r="AW411" t="s">
        <v>202</v>
      </c>
      <c r="AX411" t="s">
        <v>202</v>
      </c>
      <c r="AY411" t="s">
        <v>202</v>
      </c>
      <c r="AZ411" t="s">
        <v>202</v>
      </c>
    </row>
    <row r="412" spans="1:52" customFormat="1" x14ac:dyDescent="0.25">
      <c r="A412">
        <v>328365</v>
      </c>
      <c r="B412" t="s">
        <v>201</v>
      </c>
      <c r="Z412" t="s">
        <v>202</v>
      </c>
      <c r="AC412" t="s">
        <v>202</v>
      </c>
      <c r="AG412" t="s">
        <v>202</v>
      </c>
      <c r="AL412" t="s">
        <v>202</v>
      </c>
      <c r="AN412" t="s">
        <v>202</v>
      </c>
      <c r="AQ412" t="s">
        <v>202</v>
      </c>
      <c r="AV412" t="s">
        <v>202</v>
      </c>
      <c r="AX412" t="s">
        <v>202</v>
      </c>
      <c r="AY412" t="s">
        <v>202</v>
      </c>
      <c r="AZ412" t="s">
        <v>202</v>
      </c>
    </row>
    <row r="413" spans="1:52" customFormat="1" x14ac:dyDescent="0.25">
      <c r="A413">
        <v>319653</v>
      </c>
      <c r="B413" t="s">
        <v>201</v>
      </c>
      <c r="W413" t="s">
        <v>202</v>
      </c>
      <c r="Y413" t="s">
        <v>202</v>
      </c>
      <c r="AI413" t="s">
        <v>202</v>
      </c>
      <c r="AN413" t="s">
        <v>202</v>
      </c>
      <c r="AO413" t="s">
        <v>202</v>
      </c>
      <c r="AP413" t="s">
        <v>202</v>
      </c>
      <c r="AQ413" t="s">
        <v>202</v>
      </c>
      <c r="AV413" t="s">
        <v>202</v>
      </c>
      <c r="AW413" t="s">
        <v>202</v>
      </c>
      <c r="AX413" t="s">
        <v>202</v>
      </c>
      <c r="AY413" t="s">
        <v>202</v>
      </c>
    </row>
    <row r="414" spans="1:52" customFormat="1" x14ac:dyDescent="0.25">
      <c r="A414">
        <v>333462</v>
      </c>
      <c r="B414" t="s">
        <v>201</v>
      </c>
      <c r="AC414" t="s">
        <v>202</v>
      </c>
      <c r="AN414" t="s">
        <v>202</v>
      </c>
      <c r="AP414" t="s">
        <v>202</v>
      </c>
      <c r="AT414" t="s">
        <v>202</v>
      </c>
      <c r="AU414" t="s">
        <v>202</v>
      </c>
      <c r="AV414" t="s">
        <v>202</v>
      </c>
      <c r="AW414" t="s">
        <v>202</v>
      </c>
      <c r="AX414" t="s">
        <v>202</v>
      </c>
      <c r="AY414" t="s">
        <v>202</v>
      </c>
    </row>
    <row r="415" spans="1:52" customFormat="1" x14ac:dyDescent="0.25">
      <c r="A415">
        <v>319879</v>
      </c>
      <c r="B415" t="s">
        <v>201</v>
      </c>
      <c r="AG415" t="s">
        <v>202</v>
      </c>
      <c r="AN415" t="s">
        <v>202</v>
      </c>
      <c r="AP415" t="s">
        <v>202</v>
      </c>
      <c r="AQ415" t="s">
        <v>202</v>
      </c>
      <c r="AU415" t="s">
        <v>202</v>
      </c>
      <c r="AV415" t="s">
        <v>202</v>
      </c>
      <c r="AW415" t="s">
        <v>202</v>
      </c>
      <c r="AX415" t="s">
        <v>202</v>
      </c>
      <c r="AY415" t="s">
        <v>202</v>
      </c>
    </row>
    <row r="416" spans="1:52" customFormat="1" x14ac:dyDescent="0.25">
      <c r="A416">
        <v>330910</v>
      </c>
      <c r="B416" t="s">
        <v>201</v>
      </c>
      <c r="AB416" t="s">
        <v>202</v>
      </c>
      <c r="AC416" t="s">
        <v>202</v>
      </c>
      <c r="AI416" t="s">
        <v>202</v>
      </c>
      <c r="AP416" t="s">
        <v>202</v>
      </c>
      <c r="AQ416" t="s">
        <v>202</v>
      </c>
      <c r="AT416" t="s">
        <v>202</v>
      </c>
      <c r="AV416" t="s">
        <v>202</v>
      </c>
      <c r="AW416" t="s">
        <v>202</v>
      </c>
      <c r="AX416" t="s">
        <v>202</v>
      </c>
      <c r="AY416" t="s">
        <v>202</v>
      </c>
    </row>
    <row r="417" spans="1:51" customFormat="1" x14ac:dyDescent="0.25">
      <c r="A417">
        <v>326237</v>
      </c>
      <c r="B417" t="s">
        <v>201</v>
      </c>
      <c r="AB417" t="s">
        <v>202</v>
      </c>
      <c r="AE417" t="s">
        <v>202</v>
      </c>
      <c r="AV417" t="s">
        <v>202</v>
      </c>
      <c r="AY417" t="s">
        <v>202</v>
      </c>
    </row>
    <row r="418" spans="1:51" customFormat="1" x14ac:dyDescent="0.25">
      <c r="A418">
        <v>306402</v>
      </c>
      <c r="B418" t="s">
        <v>201</v>
      </c>
      <c r="Z418" t="s">
        <v>202</v>
      </c>
      <c r="AD418" t="s">
        <v>202</v>
      </c>
      <c r="AG418" t="s">
        <v>202</v>
      </c>
      <c r="AQ418" t="s">
        <v>202</v>
      </c>
      <c r="AY418" t="s">
        <v>202</v>
      </c>
    </row>
    <row r="419" spans="1:51" customFormat="1" x14ac:dyDescent="0.25">
      <c r="A419">
        <v>323369</v>
      </c>
      <c r="B419" t="s">
        <v>201</v>
      </c>
      <c r="P419" t="s">
        <v>202</v>
      </c>
      <c r="AC419" t="s">
        <v>202</v>
      </c>
      <c r="AE419" t="s">
        <v>202</v>
      </c>
      <c r="AO419" t="s">
        <v>202</v>
      </c>
      <c r="AP419" t="s">
        <v>202</v>
      </c>
      <c r="AQ419" t="s">
        <v>202</v>
      </c>
      <c r="AR419" t="s">
        <v>202</v>
      </c>
      <c r="AU419" t="s">
        <v>202</v>
      </c>
      <c r="AV419" t="s">
        <v>202</v>
      </c>
      <c r="AW419" t="s">
        <v>202</v>
      </c>
      <c r="AY419" t="s">
        <v>202</v>
      </c>
    </row>
    <row r="420" spans="1:51" customFormat="1" x14ac:dyDescent="0.25">
      <c r="A420">
        <v>333404</v>
      </c>
      <c r="B420" t="s">
        <v>201</v>
      </c>
      <c r="Z420" t="s">
        <v>202</v>
      </c>
      <c r="AG420" t="s">
        <v>202</v>
      </c>
      <c r="AJ420" t="s">
        <v>202</v>
      </c>
      <c r="AO420" t="s">
        <v>202</v>
      </c>
      <c r="AP420" t="s">
        <v>202</v>
      </c>
      <c r="AQ420" t="s">
        <v>202</v>
      </c>
      <c r="AT420" t="s">
        <v>202</v>
      </c>
      <c r="AU420" t="s">
        <v>202</v>
      </c>
      <c r="AW420" t="s">
        <v>202</v>
      </c>
      <c r="AX420" t="s">
        <v>202</v>
      </c>
      <c r="AY420" t="s">
        <v>202</v>
      </c>
    </row>
    <row r="421" spans="1:51" customFormat="1" x14ac:dyDescent="0.25">
      <c r="A421">
        <v>328464</v>
      </c>
      <c r="B421" t="s">
        <v>201</v>
      </c>
      <c r="AG421" t="s">
        <v>202</v>
      </c>
      <c r="AJ421" t="s">
        <v>202</v>
      </c>
      <c r="AK421" t="s">
        <v>202</v>
      </c>
      <c r="AP421" t="s">
        <v>202</v>
      </c>
      <c r="AQ421" t="s">
        <v>202</v>
      </c>
      <c r="AT421" t="s">
        <v>202</v>
      </c>
      <c r="AU421" t="s">
        <v>202</v>
      </c>
      <c r="AV421" t="s">
        <v>202</v>
      </c>
      <c r="AW421" t="s">
        <v>202</v>
      </c>
      <c r="AX421" t="s">
        <v>202</v>
      </c>
      <c r="AY421" t="s">
        <v>202</v>
      </c>
    </row>
    <row r="422" spans="1:51" customFormat="1" x14ac:dyDescent="0.25">
      <c r="A422">
        <v>312550</v>
      </c>
      <c r="B422" t="s">
        <v>201</v>
      </c>
      <c r="N422" t="s">
        <v>202</v>
      </c>
      <c r="AA422" t="s">
        <v>202</v>
      </c>
      <c r="AG422" t="s">
        <v>202</v>
      </c>
      <c r="AI422" t="s">
        <v>202</v>
      </c>
      <c r="AM422" t="s">
        <v>202</v>
      </c>
      <c r="AP422" t="s">
        <v>202</v>
      </c>
      <c r="AQ422" t="s">
        <v>202</v>
      </c>
      <c r="AT422" t="s">
        <v>202</v>
      </c>
      <c r="AV422" t="s">
        <v>202</v>
      </c>
      <c r="AY422" t="s">
        <v>202</v>
      </c>
    </row>
    <row r="423" spans="1:51" customFormat="1" x14ac:dyDescent="0.25">
      <c r="A423">
        <v>325506</v>
      </c>
      <c r="B423" t="s">
        <v>201</v>
      </c>
      <c r="W423" t="s">
        <v>202</v>
      </c>
      <c r="AO423" t="s">
        <v>202</v>
      </c>
      <c r="AP423" t="s">
        <v>202</v>
      </c>
      <c r="AQ423" t="s">
        <v>202</v>
      </c>
      <c r="AT423" t="s">
        <v>202</v>
      </c>
      <c r="AU423" t="s">
        <v>202</v>
      </c>
      <c r="AV423" t="s">
        <v>202</v>
      </c>
      <c r="AW423" t="s">
        <v>202</v>
      </c>
      <c r="AY423" t="s">
        <v>202</v>
      </c>
    </row>
    <row r="424" spans="1:51" customFormat="1" x14ac:dyDescent="0.25">
      <c r="A424">
        <v>333444</v>
      </c>
      <c r="B424" t="s">
        <v>201</v>
      </c>
      <c r="T424" t="s">
        <v>202</v>
      </c>
      <c r="AG424" t="s">
        <v>202</v>
      </c>
      <c r="AM424" t="s">
        <v>202</v>
      </c>
      <c r="AP424" t="s">
        <v>202</v>
      </c>
      <c r="AQ424" t="s">
        <v>202</v>
      </c>
      <c r="AV424" t="s">
        <v>202</v>
      </c>
      <c r="AW424" t="s">
        <v>202</v>
      </c>
      <c r="AY424" t="s">
        <v>202</v>
      </c>
    </row>
    <row r="425" spans="1:51" customFormat="1" x14ac:dyDescent="0.25">
      <c r="A425">
        <v>331178</v>
      </c>
      <c r="B425" t="s">
        <v>201</v>
      </c>
      <c r="AG425" t="s">
        <v>202</v>
      </c>
      <c r="AO425" t="s">
        <v>202</v>
      </c>
      <c r="AP425" t="s">
        <v>202</v>
      </c>
      <c r="AQ425" t="s">
        <v>202</v>
      </c>
      <c r="AV425" t="s">
        <v>202</v>
      </c>
      <c r="AW425" t="s">
        <v>202</v>
      </c>
      <c r="AX425" t="s">
        <v>202</v>
      </c>
      <c r="AY425" t="s">
        <v>202</v>
      </c>
    </row>
    <row r="426" spans="1:51" customFormat="1" x14ac:dyDescent="0.25">
      <c r="A426">
        <v>326361</v>
      </c>
      <c r="B426" t="s">
        <v>201</v>
      </c>
      <c r="AG426" t="s">
        <v>202</v>
      </c>
      <c r="AI426" t="s">
        <v>202</v>
      </c>
      <c r="AQ426" t="s">
        <v>202</v>
      </c>
      <c r="AT426" t="s">
        <v>202</v>
      </c>
      <c r="AW426" t="s">
        <v>202</v>
      </c>
      <c r="AX426" t="s">
        <v>202</v>
      </c>
      <c r="AY426" t="s">
        <v>202</v>
      </c>
    </row>
    <row r="427" spans="1:51" customFormat="1" x14ac:dyDescent="0.25">
      <c r="A427">
        <v>327388</v>
      </c>
      <c r="B427" t="s">
        <v>201</v>
      </c>
      <c r="AG427" t="s">
        <v>202</v>
      </c>
      <c r="AO427" t="s">
        <v>202</v>
      </c>
      <c r="AQ427" t="s">
        <v>202</v>
      </c>
      <c r="AU427" t="s">
        <v>202</v>
      </c>
      <c r="AV427" t="s">
        <v>202</v>
      </c>
      <c r="AW427" t="s">
        <v>202</v>
      </c>
      <c r="AY427" t="s">
        <v>202</v>
      </c>
    </row>
    <row r="428" spans="1:51" customFormat="1" x14ac:dyDescent="0.25">
      <c r="A428">
        <v>320394</v>
      </c>
      <c r="B428" t="s">
        <v>201</v>
      </c>
      <c r="AG428" t="s">
        <v>202</v>
      </c>
      <c r="AQ428" t="s">
        <v>202</v>
      </c>
      <c r="AV428" t="s">
        <v>202</v>
      </c>
      <c r="AW428" t="s">
        <v>202</v>
      </c>
      <c r="AX428" t="s">
        <v>202</v>
      </c>
      <c r="AY428" t="s">
        <v>202</v>
      </c>
    </row>
    <row r="429" spans="1:51" customFormat="1" x14ac:dyDescent="0.25">
      <c r="A429">
        <v>324982</v>
      </c>
      <c r="B429" t="s">
        <v>201</v>
      </c>
      <c r="AC429" t="s">
        <v>202</v>
      </c>
      <c r="AG429" t="s">
        <v>202</v>
      </c>
      <c r="AP429" t="s">
        <v>202</v>
      </c>
      <c r="AQ429" t="s">
        <v>202</v>
      </c>
      <c r="AW429" t="s">
        <v>202</v>
      </c>
      <c r="AY429" t="s">
        <v>202</v>
      </c>
    </row>
    <row r="430" spans="1:51" customFormat="1" x14ac:dyDescent="0.25">
      <c r="A430">
        <v>324548</v>
      </c>
      <c r="B430" t="s">
        <v>201</v>
      </c>
      <c r="Z430" t="s">
        <v>202</v>
      </c>
      <c r="AP430" t="s">
        <v>202</v>
      </c>
      <c r="AQ430" t="s">
        <v>202</v>
      </c>
      <c r="AT430" t="s">
        <v>202</v>
      </c>
      <c r="AV430" t="s">
        <v>202</v>
      </c>
      <c r="AY430" t="s">
        <v>202</v>
      </c>
    </row>
    <row r="431" spans="1:51" customFormat="1" x14ac:dyDescent="0.25">
      <c r="A431">
        <v>311918</v>
      </c>
      <c r="B431" t="s">
        <v>201</v>
      </c>
      <c r="P431" t="s">
        <v>202</v>
      </c>
      <c r="AE431" t="s">
        <v>202</v>
      </c>
      <c r="AQ431" t="s">
        <v>202</v>
      </c>
      <c r="AU431" t="s">
        <v>202</v>
      </c>
      <c r="AV431" t="s">
        <v>202</v>
      </c>
      <c r="AX431" t="s">
        <v>202</v>
      </c>
    </row>
    <row r="432" spans="1:51" customFormat="1" x14ac:dyDescent="0.25">
      <c r="A432">
        <v>319595</v>
      </c>
      <c r="B432" t="s">
        <v>201</v>
      </c>
      <c r="AE432" t="s">
        <v>202</v>
      </c>
      <c r="AH432" t="s">
        <v>202</v>
      </c>
      <c r="AO432" t="s">
        <v>202</v>
      </c>
      <c r="AP432" t="s">
        <v>202</v>
      </c>
      <c r="AT432" t="s">
        <v>202</v>
      </c>
      <c r="AW432" t="s">
        <v>202</v>
      </c>
    </row>
    <row r="433" spans="1:52" customFormat="1" x14ac:dyDescent="0.25">
      <c r="A433">
        <v>312528</v>
      </c>
      <c r="B433" t="s">
        <v>201</v>
      </c>
      <c r="AP433" t="s">
        <v>202</v>
      </c>
      <c r="AV433" t="s">
        <v>202</v>
      </c>
      <c r="AW433" t="s">
        <v>202</v>
      </c>
      <c r="AX433" t="s">
        <v>202</v>
      </c>
      <c r="AY433" t="s">
        <v>202</v>
      </c>
    </row>
    <row r="434" spans="1:52" customFormat="1" x14ac:dyDescent="0.25">
      <c r="A434">
        <v>325861</v>
      </c>
      <c r="B434" t="s">
        <v>201</v>
      </c>
      <c r="AG434" t="s">
        <v>202</v>
      </c>
      <c r="AL434" t="s">
        <v>202</v>
      </c>
      <c r="AP434" t="s">
        <v>202</v>
      </c>
      <c r="AV434" t="s">
        <v>202</v>
      </c>
      <c r="AX434" t="s">
        <v>202</v>
      </c>
    </row>
    <row r="435" spans="1:52" customFormat="1" x14ac:dyDescent="0.25">
      <c r="A435">
        <v>318591</v>
      </c>
      <c r="B435" t="s">
        <v>201</v>
      </c>
      <c r="AQ435" t="s">
        <v>202</v>
      </c>
      <c r="AV435" t="s">
        <v>202</v>
      </c>
      <c r="AX435" t="s">
        <v>202</v>
      </c>
    </row>
    <row r="436" spans="1:52" customFormat="1" x14ac:dyDescent="0.25">
      <c r="A436">
        <v>328674</v>
      </c>
      <c r="B436" t="s">
        <v>201</v>
      </c>
      <c r="AV436" t="s">
        <v>202</v>
      </c>
      <c r="AX436" t="s">
        <v>202</v>
      </c>
    </row>
    <row r="437" spans="1:52" customFormat="1" x14ac:dyDescent="0.25">
      <c r="A437">
        <v>330114</v>
      </c>
      <c r="B437" t="s">
        <v>201</v>
      </c>
      <c r="AP437" t="s">
        <v>202</v>
      </c>
    </row>
    <row r="438" spans="1:52" customFormat="1" x14ac:dyDescent="0.25">
      <c r="A438">
        <v>320521</v>
      </c>
      <c r="B438" t="s">
        <v>201</v>
      </c>
      <c r="AA438" t="s">
        <v>202</v>
      </c>
      <c r="AB438" t="s">
        <v>202</v>
      </c>
      <c r="AG438" t="s">
        <v>202</v>
      </c>
      <c r="AL438" t="s">
        <v>202</v>
      </c>
      <c r="AM438" t="s">
        <v>202</v>
      </c>
      <c r="AN438" t="s">
        <v>202</v>
      </c>
      <c r="AQ438" t="s">
        <v>202</v>
      </c>
      <c r="AS438" t="s">
        <v>202</v>
      </c>
      <c r="AT438" t="s">
        <v>202</v>
      </c>
      <c r="AV438" t="s">
        <v>202</v>
      </c>
      <c r="AW438" t="s">
        <v>202</v>
      </c>
      <c r="AX438" t="s">
        <v>202</v>
      </c>
      <c r="AY438" t="s">
        <v>202</v>
      </c>
      <c r="AZ438" t="s">
        <v>202</v>
      </c>
    </row>
    <row r="439" spans="1:52" customFormat="1" x14ac:dyDescent="0.25">
      <c r="A439">
        <v>323665</v>
      </c>
      <c r="B439" t="s">
        <v>201</v>
      </c>
      <c r="AC439" t="s">
        <v>202</v>
      </c>
      <c r="AF439" t="s">
        <v>202</v>
      </c>
      <c r="AG439" t="s">
        <v>202</v>
      </c>
      <c r="AI439" t="s">
        <v>202</v>
      </c>
      <c r="AK439" t="s">
        <v>202</v>
      </c>
      <c r="AN439" t="s">
        <v>202</v>
      </c>
      <c r="AO439" t="s">
        <v>202</v>
      </c>
      <c r="AP439" t="s">
        <v>202</v>
      </c>
      <c r="AQ439" t="s">
        <v>202</v>
      </c>
      <c r="AR439" t="s">
        <v>202</v>
      </c>
      <c r="AS439" t="s">
        <v>202</v>
      </c>
      <c r="AT439" t="s">
        <v>202</v>
      </c>
      <c r="AU439" t="s">
        <v>202</v>
      </c>
      <c r="AV439" t="s">
        <v>202</v>
      </c>
      <c r="AW439" t="s">
        <v>202</v>
      </c>
      <c r="AX439" t="s">
        <v>202</v>
      </c>
      <c r="AY439" t="s">
        <v>202</v>
      </c>
      <c r="AZ439" t="s">
        <v>202</v>
      </c>
    </row>
    <row r="440" spans="1:52" customFormat="1" x14ac:dyDescent="0.25">
      <c r="A440">
        <v>301367</v>
      </c>
      <c r="B440" t="s">
        <v>201</v>
      </c>
      <c r="R440" t="s">
        <v>202</v>
      </c>
      <c r="AG440" t="s">
        <v>202</v>
      </c>
      <c r="AI440" t="s">
        <v>202</v>
      </c>
      <c r="AK440" t="s">
        <v>202</v>
      </c>
      <c r="AN440" t="s">
        <v>202</v>
      </c>
      <c r="AO440" t="s">
        <v>202</v>
      </c>
      <c r="AP440" t="s">
        <v>202</v>
      </c>
      <c r="AQ440" t="s">
        <v>202</v>
      </c>
      <c r="AR440" t="s">
        <v>202</v>
      </c>
      <c r="AT440" t="s">
        <v>202</v>
      </c>
      <c r="AU440" t="s">
        <v>202</v>
      </c>
      <c r="AV440" t="s">
        <v>202</v>
      </c>
      <c r="AW440" t="s">
        <v>202</v>
      </c>
      <c r="AX440" t="s">
        <v>202</v>
      </c>
      <c r="AY440" t="s">
        <v>202</v>
      </c>
      <c r="AZ440" t="s">
        <v>202</v>
      </c>
    </row>
    <row r="441" spans="1:52" customFormat="1" x14ac:dyDescent="0.25">
      <c r="A441">
        <v>307444</v>
      </c>
      <c r="B441" t="s">
        <v>201</v>
      </c>
      <c r="Z441" t="s">
        <v>202</v>
      </c>
      <c r="AG441" t="s">
        <v>202</v>
      </c>
      <c r="AH441" t="s">
        <v>202</v>
      </c>
      <c r="AM441" t="s">
        <v>202</v>
      </c>
      <c r="AN441" t="s">
        <v>202</v>
      </c>
      <c r="AO441" t="s">
        <v>202</v>
      </c>
      <c r="AP441" t="s">
        <v>202</v>
      </c>
      <c r="AQ441" t="s">
        <v>202</v>
      </c>
      <c r="AS441" t="s">
        <v>202</v>
      </c>
      <c r="AU441" t="s">
        <v>202</v>
      </c>
      <c r="AV441" t="s">
        <v>202</v>
      </c>
      <c r="AW441" t="s">
        <v>202</v>
      </c>
      <c r="AX441" t="s">
        <v>202</v>
      </c>
      <c r="AY441" t="s">
        <v>202</v>
      </c>
      <c r="AZ441" t="s">
        <v>202</v>
      </c>
    </row>
    <row r="442" spans="1:52" customFormat="1" x14ac:dyDescent="0.25">
      <c r="A442">
        <v>321160</v>
      </c>
      <c r="B442" t="s">
        <v>201</v>
      </c>
      <c r="W442" t="s">
        <v>202</v>
      </c>
      <c r="AG442" t="s">
        <v>202</v>
      </c>
      <c r="AN442" t="s">
        <v>202</v>
      </c>
      <c r="AO442" t="s">
        <v>202</v>
      </c>
      <c r="AP442" t="s">
        <v>202</v>
      </c>
      <c r="AQ442" t="s">
        <v>202</v>
      </c>
      <c r="AT442" t="s">
        <v>202</v>
      </c>
      <c r="AU442" t="s">
        <v>202</v>
      </c>
      <c r="AV442" t="s">
        <v>202</v>
      </c>
      <c r="AW442" t="s">
        <v>202</v>
      </c>
      <c r="AX442" t="s">
        <v>202</v>
      </c>
      <c r="AY442" t="s">
        <v>202</v>
      </c>
      <c r="AZ442" t="s">
        <v>202</v>
      </c>
    </row>
    <row r="443" spans="1:52" customFormat="1" x14ac:dyDescent="0.25">
      <c r="A443">
        <v>308000</v>
      </c>
      <c r="B443" t="s">
        <v>201</v>
      </c>
      <c r="AH443" t="s">
        <v>202</v>
      </c>
      <c r="AJ443" t="s">
        <v>202</v>
      </c>
      <c r="AK443" t="s">
        <v>202</v>
      </c>
      <c r="AN443" t="s">
        <v>202</v>
      </c>
      <c r="AP443" t="s">
        <v>202</v>
      </c>
      <c r="AQ443" t="s">
        <v>202</v>
      </c>
      <c r="AS443" t="s">
        <v>202</v>
      </c>
      <c r="AU443" t="s">
        <v>202</v>
      </c>
      <c r="AV443" t="s">
        <v>202</v>
      </c>
      <c r="AX443" t="s">
        <v>202</v>
      </c>
      <c r="AY443" t="s">
        <v>202</v>
      </c>
      <c r="AZ443" t="s">
        <v>202</v>
      </c>
    </row>
    <row r="444" spans="1:52" customFormat="1" x14ac:dyDescent="0.25">
      <c r="A444">
        <v>323992</v>
      </c>
      <c r="B444" t="s">
        <v>201</v>
      </c>
      <c r="O444" t="s">
        <v>202</v>
      </c>
      <c r="Q444" t="s">
        <v>202</v>
      </c>
      <c r="AE444" t="s">
        <v>202</v>
      </c>
      <c r="AN444" t="s">
        <v>202</v>
      </c>
      <c r="AO444" t="s">
        <v>202</v>
      </c>
      <c r="AP444" t="s">
        <v>202</v>
      </c>
      <c r="AQ444" t="s">
        <v>202</v>
      </c>
      <c r="AR444" t="s">
        <v>202</v>
      </c>
      <c r="AS444" t="s">
        <v>202</v>
      </c>
      <c r="AT444" t="s">
        <v>202</v>
      </c>
      <c r="AU444" t="s">
        <v>202</v>
      </c>
      <c r="AV444" t="s">
        <v>202</v>
      </c>
      <c r="AW444" t="s">
        <v>202</v>
      </c>
      <c r="AX444" t="s">
        <v>202</v>
      </c>
      <c r="AY444" t="s">
        <v>202</v>
      </c>
      <c r="AZ444" t="s">
        <v>202</v>
      </c>
    </row>
    <row r="445" spans="1:52" customFormat="1" x14ac:dyDescent="0.25">
      <c r="A445">
        <v>331027</v>
      </c>
      <c r="B445" t="s">
        <v>201</v>
      </c>
      <c r="W445" t="s">
        <v>202</v>
      </c>
      <c r="AB445" t="s">
        <v>202</v>
      </c>
      <c r="AK445" t="s">
        <v>202</v>
      </c>
      <c r="AM445" t="s">
        <v>202</v>
      </c>
      <c r="AO445" t="s">
        <v>202</v>
      </c>
      <c r="AP445" t="s">
        <v>202</v>
      </c>
      <c r="AQ445" t="s">
        <v>202</v>
      </c>
      <c r="AR445" t="s">
        <v>202</v>
      </c>
      <c r="AS445" t="s">
        <v>202</v>
      </c>
      <c r="AT445" t="s">
        <v>202</v>
      </c>
      <c r="AU445" t="s">
        <v>202</v>
      </c>
      <c r="AV445" t="s">
        <v>202</v>
      </c>
      <c r="AW445" t="s">
        <v>202</v>
      </c>
      <c r="AX445" t="s">
        <v>202</v>
      </c>
      <c r="AY445" t="s">
        <v>202</v>
      </c>
      <c r="AZ445" t="s">
        <v>202</v>
      </c>
    </row>
    <row r="446" spans="1:52" customFormat="1" x14ac:dyDescent="0.25">
      <c r="A446">
        <v>321550</v>
      </c>
      <c r="B446" t="s">
        <v>201</v>
      </c>
      <c r="N446" t="s">
        <v>202</v>
      </c>
      <c r="AA446" t="s">
        <v>202</v>
      </c>
      <c r="AG446" t="s">
        <v>202</v>
      </c>
      <c r="AI446" t="s">
        <v>202</v>
      </c>
      <c r="AM446" t="s">
        <v>202</v>
      </c>
      <c r="AO446" t="s">
        <v>202</v>
      </c>
      <c r="AP446" t="s">
        <v>202</v>
      </c>
      <c r="AQ446" t="s">
        <v>202</v>
      </c>
      <c r="AR446" t="s">
        <v>202</v>
      </c>
      <c r="AS446" t="s">
        <v>202</v>
      </c>
      <c r="AT446" t="s">
        <v>202</v>
      </c>
      <c r="AU446" t="s">
        <v>202</v>
      </c>
      <c r="AV446" t="s">
        <v>202</v>
      </c>
      <c r="AW446" t="s">
        <v>202</v>
      </c>
      <c r="AX446" t="s">
        <v>202</v>
      </c>
      <c r="AY446" t="s">
        <v>202</v>
      </c>
      <c r="AZ446" t="s">
        <v>202</v>
      </c>
    </row>
    <row r="447" spans="1:52" customFormat="1" x14ac:dyDescent="0.25">
      <c r="A447">
        <v>317872</v>
      </c>
      <c r="B447" t="s">
        <v>201</v>
      </c>
      <c r="P447" t="s">
        <v>202</v>
      </c>
      <c r="W447" t="s">
        <v>202</v>
      </c>
      <c r="Z447" t="s">
        <v>202</v>
      </c>
      <c r="AC447" t="s">
        <v>202</v>
      </c>
      <c r="AI447" t="s">
        <v>202</v>
      </c>
      <c r="AK447" t="s">
        <v>202</v>
      </c>
      <c r="AO447" t="s">
        <v>202</v>
      </c>
      <c r="AP447" t="s">
        <v>202</v>
      </c>
      <c r="AQ447" t="s">
        <v>202</v>
      </c>
      <c r="AR447" t="s">
        <v>202</v>
      </c>
      <c r="AS447" t="s">
        <v>202</v>
      </c>
      <c r="AT447" t="s">
        <v>202</v>
      </c>
      <c r="AU447" t="s">
        <v>202</v>
      </c>
      <c r="AV447" t="s">
        <v>202</v>
      </c>
      <c r="AW447" t="s">
        <v>202</v>
      </c>
      <c r="AX447" t="s">
        <v>202</v>
      </c>
      <c r="AY447" t="s">
        <v>202</v>
      </c>
      <c r="AZ447" t="s">
        <v>202</v>
      </c>
    </row>
    <row r="448" spans="1:52" customFormat="1" x14ac:dyDescent="0.25">
      <c r="A448">
        <v>307997</v>
      </c>
      <c r="B448" t="s">
        <v>201</v>
      </c>
      <c r="Z448" t="s">
        <v>202</v>
      </c>
      <c r="AG448" t="s">
        <v>202</v>
      </c>
      <c r="AH448" t="s">
        <v>202</v>
      </c>
      <c r="AI448" t="s">
        <v>202</v>
      </c>
      <c r="AJ448" t="s">
        <v>202</v>
      </c>
      <c r="AM448" t="s">
        <v>202</v>
      </c>
      <c r="AO448" t="s">
        <v>202</v>
      </c>
      <c r="AP448" t="s">
        <v>202</v>
      </c>
      <c r="AQ448" t="s">
        <v>202</v>
      </c>
      <c r="AR448" t="s">
        <v>202</v>
      </c>
      <c r="AS448" t="s">
        <v>202</v>
      </c>
      <c r="AT448" t="s">
        <v>202</v>
      </c>
      <c r="AU448" t="s">
        <v>202</v>
      </c>
      <c r="AV448" t="s">
        <v>202</v>
      </c>
      <c r="AW448" t="s">
        <v>202</v>
      </c>
      <c r="AX448" t="s">
        <v>202</v>
      </c>
      <c r="AY448" t="s">
        <v>202</v>
      </c>
      <c r="AZ448" t="s">
        <v>202</v>
      </c>
    </row>
    <row r="449" spans="1:52" customFormat="1" x14ac:dyDescent="0.25">
      <c r="A449">
        <v>313802</v>
      </c>
      <c r="B449" t="s">
        <v>201</v>
      </c>
      <c r="AC449" t="s">
        <v>202</v>
      </c>
      <c r="AI449" t="s">
        <v>202</v>
      </c>
      <c r="AK449" t="s">
        <v>202</v>
      </c>
      <c r="AL449" t="s">
        <v>202</v>
      </c>
      <c r="AM449" t="s">
        <v>202</v>
      </c>
      <c r="AO449" t="s">
        <v>202</v>
      </c>
      <c r="AP449" t="s">
        <v>202</v>
      </c>
      <c r="AQ449" t="s">
        <v>202</v>
      </c>
      <c r="AR449" t="s">
        <v>202</v>
      </c>
      <c r="AS449" t="s">
        <v>202</v>
      </c>
      <c r="AT449" t="s">
        <v>202</v>
      </c>
      <c r="AU449" t="s">
        <v>202</v>
      </c>
      <c r="AV449" t="s">
        <v>202</v>
      </c>
      <c r="AW449" t="s">
        <v>202</v>
      </c>
      <c r="AX449" t="s">
        <v>202</v>
      </c>
      <c r="AY449" t="s">
        <v>202</v>
      </c>
      <c r="AZ449" t="s">
        <v>202</v>
      </c>
    </row>
    <row r="450" spans="1:52" customFormat="1" x14ac:dyDescent="0.25">
      <c r="A450">
        <v>322576</v>
      </c>
      <c r="B450" t="s">
        <v>201</v>
      </c>
      <c r="X450" t="s">
        <v>202</v>
      </c>
      <c r="AD450" t="s">
        <v>202</v>
      </c>
      <c r="AE450" t="s">
        <v>202</v>
      </c>
      <c r="AG450" t="s">
        <v>202</v>
      </c>
      <c r="AI450" t="s">
        <v>202</v>
      </c>
      <c r="AO450" t="s">
        <v>202</v>
      </c>
      <c r="AP450" t="s">
        <v>202</v>
      </c>
      <c r="AQ450" t="s">
        <v>202</v>
      </c>
      <c r="AR450" t="s">
        <v>202</v>
      </c>
      <c r="AS450" t="s">
        <v>202</v>
      </c>
      <c r="AT450" t="s">
        <v>202</v>
      </c>
      <c r="AU450" t="s">
        <v>202</v>
      </c>
      <c r="AV450" t="s">
        <v>202</v>
      </c>
      <c r="AW450" t="s">
        <v>202</v>
      </c>
      <c r="AX450" t="s">
        <v>202</v>
      </c>
      <c r="AY450" t="s">
        <v>202</v>
      </c>
      <c r="AZ450" t="s">
        <v>202</v>
      </c>
    </row>
    <row r="451" spans="1:52" customFormat="1" x14ac:dyDescent="0.25">
      <c r="A451">
        <v>321430</v>
      </c>
      <c r="B451" t="s">
        <v>201</v>
      </c>
      <c r="W451" t="s">
        <v>202</v>
      </c>
      <c r="AE451" t="s">
        <v>202</v>
      </c>
      <c r="AG451" t="s">
        <v>202</v>
      </c>
      <c r="AM451" t="s">
        <v>202</v>
      </c>
      <c r="AO451" t="s">
        <v>202</v>
      </c>
      <c r="AP451" t="s">
        <v>202</v>
      </c>
      <c r="AQ451" t="s">
        <v>202</v>
      </c>
      <c r="AR451" t="s">
        <v>202</v>
      </c>
      <c r="AS451" t="s">
        <v>202</v>
      </c>
      <c r="AT451" t="s">
        <v>202</v>
      </c>
      <c r="AU451" t="s">
        <v>202</v>
      </c>
      <c r="AV451" t="s">
        <v>202</v>
      </c>
      <c r="AW451" t="s">
        <v>202</v>
      </c>
      <c r="AX451" t="s">
        <v>202</v>
      </c>
      <c r="AY451" t="s">
        <v>202</v>
      </c>
      <c r="AZ451" t="s">
        <v>202</v>
      </c>
    </row>
    <row r="452" spans="1:52" customFormat="1" x14ac:dyDescent="0.25">
      <c r="A452">
        <v>322953</v>
      </c>
      <c r="B452" t="s">
        <v>201</v>
      </c>
      <c r="Z452" t="s">
        <v>202</v>
      </c>
      <c r="AG452" t="s">
        <v>202</v>
      </c>
      <c r="AH452" t="s">
        <v>202</v>
      </c>
      <c r="AM452" t="s">
        <v>202</v>
      </c>
      <c r="AO452" t="s">
        <v>202</v>
      </c>
      <c r="AP452" t="s">
        <v>202</v>
      </c>
      <c r="AQ452" t="s">
        <v>202</v>
      </c>
      <c r="AR452" t="s">
        <v>202</v>
      </c>
      <c r="AS452" t="s">
        <v>202</v>
      </c>
      <c r="AT452" t="s">
        <v>202</v>
      </c>
      <c r="AU452" t="s">
        <v>202</v>
      </c>
      <c r="AV452" t="s">
        <v>202</v>
      </c>
      <c r="AW452" t="s">
        <v>202</v>
      </c>
      <c r="AX452" t="s">
        <v>202</v>
      </c>
      <c r="AY452" t="s">
        <v>202</v>
      </c>
      <c r="AZ452" t="s">
        <v>202</v>
      </c>
    </row>
    <row r="453" spans="1:52" customFormat="1" x14ac:dyDescent="0.25">
      <c r="A453">
        <v>318200</v>
      </c>
      <c r="B453" t="s">
        <v>201</v>
      </c>
      <c r="X453" t="s">
        <v>202</v>
      </c>
      <c r="AF453" t="s">
        <v>202</v>
      </c>
      <c r="AG453" t="s">
        <v>202</v>
      </c>
      <c r="AJ453" t="s">
        <v>202</v>
      </c>
      <c r="AP453" t="s">
        <v>202</v>
      </c>
      <c r="AQ453" t="s">
        <v>202</v>
      </c>
      <c r="AR453" t="s">
        <v>202</v>
      </c>
      <c r="AS453" t="s">
        <v>202</v>
      </c>
      <c r="AT453" t="s">
        <v>202</v>
      </c>
      <c r="AU453" t="s">
        <v>202</v>
      </c>
      <c r="AV453" t="s">
        <v>202</v>
      </c>
      <c r="AW453" t="s">
        <v>202</v>
      </c>
      <c r="AX453" t="s">
        <v>202</v>
      </c>
      <c r="AY453" t="s">
        <v>202</v>
      </c>
      <c r="AZ453" t="s">
        <v>202</v>
      </c>
    </row>
    <row r="454" spans="1:52" customFormat="1" x14ac:dyDescent="0.25">
      <c r="A454">
        <v>323303</v>
      </c>
      <c r="B454" t="s">
        <v>201</v>
      </c>
      <c r="N454" t="s">
        <v>202</v>
      </c>
      <c r="Z454" t="s">
        <v>202</v>
      </c>
      <c r="AG454" t="s">
        <v>202</v>
      </c>
      <c r="AK454" t="s">
        <v>202</v>
      </c>
      <c r="AO454" t="s">
        <v>202</v>
      </c>
      <c r="AP454" t="s">
        <v>202</v>
      </c>
      <c r="AQ454" t="s">
        <v>202</v>
      </c>
      <c r="AR454" t="s">
        <v>202</v>
      </c>
      <c r="AU454" t="s">
        <v>202</v>
      </c>
      <c r="AV454" t="s">
        <v>202</v>
      </c>
      <c r="AW454" t="s">
        <v>202</v>
      </c>
      <c r="AX454" t="s">
        <v>202</v>
      </c>
      <c r="AY454" t="s">
        <v>202</v>
      </c>
      <c r="AZ454" t="s">
        <v>202</v>
      </c>
    </row>
    <row r="455" spans="1:52" customFormat="1" x14ac:dyDescent="0.25">
      <c r="A455">
        <v>321979</v>
      </c>
      <c r="B455" t="s">
        <v>201</v>
      </c>
      <c r="AG455" t="s">
        <v>202</v>
      </c>
      <c r="AH455" t="s">
        <v>202</v>
      </c>
      <c r="AJ455" t="s">
        <v>202</v>
      </c>
      <c r="AO455" t="s">
        <v>202</v>
      </c>
      <c r="AP455" t="s">
        <v>202</v>
      </c>
      <c r="AQ455" t="s">
        <v>202</v>
      </c>
      <c r="AR455" t="s">
        <v>202</v>
      </c>
      <c r="AT455" t="s">
        <v>202</v>
      </c>
      <c r="AU455" t="s">
        <v>202</v>
      </c>
      <c r="AV455" t="s">
        <v>202</v>
      </c>
      <c r="AW455" t="s">
        <v>202</v>
      </c>
      <c r="AX455" t="s">
        <v>202</v>
      </c>
      <c r="AY455" t="s">
        <v>202</v>
      </c>
      <c r="AZ455" t="s">
        <v>202</v>
      </c>
    </row>
    <row r="456" spans="1:52" customFormat="1" x14ac:dyDescent="0.25">
      <c r="A456">
        <v>303919</v>
      </c>
      <c r="B456" t="s">
        <v>201</v>
      </c>
      <c r="Z456" t="s">
        <v>202</v>
      </c>
      <c r="AG456" t="s">
        <v>202</v>
      </c>
      <c r="AH456" t="s">
        <v>202</v>
      </c>
      <c r="AO456" t="s">
        <v>202</v>
      </c>
      <c r="AP456" t="s">
        <v>202</v>
      </c>
      <c r="AQ456" t="s">
        <v>202</v>
      </c>
      <c r="AR456" t="s">
        <v>202</v>
      </c>
      <c r="AT456" t="s">
        <v>202</v>
      </c>
      <c r="AU456" t="s">
        <v>202</v>
      </c>
      <c r="AV456" t="s">
        <v>202</v>
      </c>
      <c r="AW456" t="s">
        <v>202</v>
      </c>
      <c r="AX456" t="s">
        <v>202</v>
      </c>
      <c r="AY456" t="s">
        <v>202</v>
      </c>
      <c r="AZ456" t="s">
        <v>202</v>
      </c>
    </row>
    <row r="457" spans="1:52" customFormat="1" x14ac:dyDescent="0.25">
      <c r="A457">
        <v>331185</v>
      </c>
      <c r="B457" t="s">
        <v>201</v>
      </c>
      <c r="AF457" t="s">
        <v>202</v>
      </c>
      <c r="AG457" t="s">
        <v>202</v>
      </c>
      <c r="AJ457" t="s">
        <v>202</v>
      </c>
      <c r="AO457" t="s">
        <v>202</v>
      </c>
      <c r="AP457" t="s">
        <v>202</v>
      </c>
      <c r="AQ457" t="s">
        <v>202</v>
      </c>
      <c r="AR457" t="s">
        <v>202</v>
      </c>
      <c r="AT457" t="s">
        <v>202</v>
      </c>
      <c r="AU457" t="s">
        <v>202</v>
      </c>
      <c r="AV457" t="s">
        <v>202</v>
      </c>
      <c r="AW457" t="s">
        <v>202</v>
      </c>
      <c r="AX457" t="s">
        <v>202</v>
      </c>
      <c r="AY457" t="s">
        <v>202</v>
      </c>
      <c r="AZ457" t="s">
        <v>202</v>
      </c>
    </row>
    <row r="458" spans="1:52" customFormat="1" x14ac:dyDescent="0.25">
      <c r="A458">
        <v>326878</v>
      </c>
      <c r="B458" t="s">
        <v>201</v>
      </c>
      <c r="Z458" t="s">
        <v>202</v>
      </c>
      <c r="AG458" t="s">
        <v>202</v>
      </c>
      <c r="AI458" t="s">
        <v>202</v>
      </c>
      <c r="AJ458" t="s">
        <v>202</v>
      </c>
      <c r="AM458" t="s">
        <v>202</v>
      </c>
      <c r="AP458" t="s">
        <v>202</v>
      </c>
      <c r="AQ458" t="s">
        <v>202</v>
      </c>
      <c r="AT458" t="s">
        <v>202</v>
      </c>
      <c r="AU458" t="s">
        <v>202</v>
      </c>
      <c r="AV458" t="s">
        <v>202</v>
      </c>
      <c r="AW458" t="s">
        <v>202</v>
      </c>
      <c r="AX458" t="s">
        <v>202</v>
      </c>
      <c r="AY458" t="s">
        <v>202</v>
      </c>
      <c r="AZ458" t="s">
        <v>202</v>
      </c>
    </row>
    <row r="459" spans="1:52" customFormat="1" x14ac:dyDescent="0.25">
      <c r="A459">
        <v>308766</v>
      </c>
      <c r="B459" t="s">
        <v>201</v>
      </c>
      <c r="H459" t="s">
        <v>202</v>
      </c>
      <c r="AH459" t="s">
        <v>202</v>
      </c>
      <c r="AJ459" t="s">
        <v>202</v>
      </c>
      <c r="AO459" t="s">
        <v>202</v>
      </c>
      <c r="AP459" t="s">
        <v>202</v>
      </c>
      <c r="AQ459" t="s">
        <v>202</v>
      </c>
      <c r="AR459" t="s">
        <v>202</v>
      </c>
      <c r="AT459" t="s">
        <v>202</v>
      </c>
      <c r="AU459" t="s">
        <v>202</v>
      </c>
      <c r="AV459" t="s">
        <v>202</v>
      </c>
      <c r="AW459" t="s">
        <v>202</v>
      </c>
      <c r="AX459" t="s">
        <v>202</v>
      </c>
      <c r="AY459" t="s">
        <v>202</v>
      </c>
      <c r="AZ459" t="s">
        <v>202</v>
      </c>
    </row>
    <row r="460" spans="1:52" customFormat="1" x14ac:dyDescent="0.25">
      <c r="A460">
        <v>302628</v>
      </c>
      <c r="B460" t="s">
        <v>201</v>
      </c>
      <c r="P460" t="s">
        <v>202</v>
      </c>
      <c r="AG460" t="s">
        <v>202</v>
      </c>
      <c r="AO460" t="s">
        <v>202</v>
      </c>
      <c r="AP460" t="s">
        <v>202</v>
      </c>
      <c r="AQ460" t="s">
        <v>202</v>
      </c>
      <c r="AT460" t="s">
        <v>202</v>
      </c>
      <c r="AU460" t="s">
        <v>202</v>
      </c>
      <c r="AV460" t="s">
        <v>202</v>
      </c>
      <c r="AW460" t="s">
        <v>202</v>
      </c>
      <c r="AX460" t="s">
        <v>202</v>
      </c>
      <c r="AY460" t="s">
        <v>202</v>
      </c>
      <c r="AZ460" t="s">
        <v>202</v>
      </c>
    </row>
    <row r="461" spans="1:52" customFormat="1" x14ac:dyDescent="0.25">
      <c r="A461">
        <v>322972</v>
      </c>
      <c r="B461" t="s">
        <v>201</v>
      </c>
      <c r="AD461" t="s">
        <v>202</v>
      </c>
      <c r="AK461" t="s">
        <v>202</v>
      </c>
      <c r="AO461" t="s">
        <v>202</v>
      </c>
      <c r="AQ461" t="s">
        <v>202</v>
      </c>
      <c r="AR461" t="s">
        <v>202</v>
      </c>
      <c r="AT461" t="s">
        <v>202</v>
      </c>
      <c r="AU461" t="s">
        <v>202</v>
      </c>
      <c r="AV461" t="s">
        <v>202</v>
      </c>
      <c r="AW461" t="s">
        <v>202</v>
      </c>
      <c r="AX461" t="s">
        <v>202</v>
      </c>
      <c r="AY461" t="s">
        <v>202</v>
      </c>
      <c r="AZ461" t="s">
        <v>202</v>
      </c>
    </row>
    <row r="462" spans="1:52" customFormat="1" x14ac:dyDescent="0.25">
      <c r="A462">
        <v>319779</v>
      </c>
      <c r="B462" t="s">
        <v>201</v>
      </c>
      <c r="AC462" t="s">
        <v>202</v>
      </c>
      <c r="AI462" t="s">
        <v>202</v>
      </c>
      <c r="AP462" t="s">
        <v>202</v>
      </c>
      <c r="AQ462" t="s">
        <v>202</v>
      </c>
      <c r="AT462" t="s">
        <v>202</v>
      </c>
      <c r="AU462" t="s">
        <v>202</v>
      </c>
      <c r="AV462" t="s">
        <v>202</v>
      </c>
      <c r="AW462" t="s">
        <v>202</v>
      </c>
      <c r="AX462" t="s">
        <v>202</v>
      </c>
      <c r="AY462" t="s">
        <v>202</v>
      </c>
      <c r="AZ462" t="s">
        <v>202</v>
      </c>
    </row>
    <row r="463" spans="1:52" customFormat="1" x14ac:dyDescent="0.25">
      <c r="A463">
        <v>315175</v>
      </c>
      <c r="B463" t="s">
        <v>201</v>
      </c>
      <c r="Z463" t="s">
        <v>202</v>
      </c>
      <c r="AG463" t="s">
        <v>202</v>
      </c>
      <c r="AM463" t="s">
        <v>202</v>
      </c>
      <c r="AP463" t="s">
        <v>202</v>
      </c>
      <c r="AQ463" t="s">
        <v>202</v>
      </c>
      <c r="AT463" t="s">
        <v>202</v>
      </c>
      <c r="AV463" t="s">
        <v>202</v>
      </c>
      <c r="AW463" t="s">
        <v>202</v>
      </c>
      <c r="AX463" t="s">
        <v>202</v>
      </c>
      <c r="AY463" t="s">
        <v>202</v>
      </c>
      <c r="AZ463" t="s">
        <v>202</v>
      </c>
    </row>
    <row r="464" spans="1:52" customFormat="1" x14ac:dyDescent="0.25">
      <c r="A464">
        <v>308302</v>
      </c>
      <c r="B464" t="s">
        <v>201</v>
      </c>
      <c r="AG464" t="s">
        <v>202</v>
      </c>
      <c r="AM464" t="s">
        <v>202</v>
      </c>
      <c r="AQ464" t="s">
        <v>202</v>
      </c>
      <c r="AT464" t="s">
        <v>202</v>
      </c>
      <c r="AU464" t="s">
        <v>202</v>
      </c>
      <c r="AV464" t="s">
        <v>202</v>
      </c>
      <c r="AW464" t="s">
        <v>202</v>
      </c>
      <c r="AX464" t="s">
        <v>202</v>
      </c>
      <c r="AY464" t="s">
        <v>202</v>
      </c>
      <c r="AZ464" t="s">
        <v>202</v>
      </c>
    </row>
    <row r="465" spans="1:52" customFormat="1" x14ac:dyDescent="0.25">
      <c r="A465">
        <v>316979</v>
      </c>
      <c r="B465" t="s">
        <v>201</v>
      </c>
      <c r="AJ465" t="s">
        <v>202</v>
      </c>
      <c r="AL465" t="s">
        <v>202</v>
      </c>
      <c r="AO465" t="s">
        <v>202</v>
      </c>
      <c r="AQ465" t="s">
        <v>202</v>
      </c>
      <c r="AT465" t="s">
        <v>202</v>
      </c>
      <c r="AV465" t="s">
        <v>202</v>
      </c>
      <c r="AW465" t="s">
        <v>202</v>
      </c>
      <c r="AX465" t="s">
        <v>202</v>
      </c>
      <c r="AY465" t="s">
        <v>202</v>
      </c>
      <c r="AZ465" t="s">
        <v>202</v>
      </c>
    </row>
    <row r="466" spans="1:52" customFormat="1" x14ac:dyDescent="0.25">
      <c r="A466">
        <v>328285</v>
      </c>
      <c r="B466" t="s">
        <v>201</v>
      </c>
      <c r="AD466" t="s">
        <v>202</v>
      </c>
      <c r="AG466" t="s">
        <v>202</v>
      </c>
      <c r="AI466" t="s">
        <v>202</v>
      </c>
      <c r="AP466" t="s">
        <v>202</v>
      </c>
      <c r="AQ466" t="s">
        <v>202</v>
      </c>
      <c r="AV466" t="s">
        <v>202</v>
      </c>
      <c r="AW466" t="s">
        <v>202</v>
      </c>
      <c r="AX466" t="s">
        <v>202</v>
      </c>
      <c r="AY466" t="s">
        <v>202</v>
      </c>
      <c r="AZ466" t="s">
        <v>202</v>
      </c>
    </row>
    <row r="467" spans="1:52" customFormat="1" x14ac:dyDescent="0.25">
      <c r="A467">
        <v>326086</v>
      </c>
      <c r="B467" t="s">
        <v>201</v>
      </c>
      <c r="AG467" t="s">
        <v>202</v>
      </c>
      <c r="AL467" t="s">
        <v>202</v>
      </c>
      <c r="AM467" t="s">
        <v>202</v>
      </c>
      <c r="AP467" t="s">
        <v>202</v>
      </c>
      <c r="AQ467" t="s">
        <v>202</v>
      </c>
      <c r="AV467" t="s">
        <v>202</v>
      </c>
      <c r="AW467" t="s">
        <v>202</v>
      </c>
      <c r="AX467" t="s">
        <v>202</v>
      </c>
      <c r="AY467" t="s">
        <v>202</v>
      </c>
      <c r="AZ467" t="s">
        <v>202</v>
      </c>
    </row>
    <row r="468" spans="1:52" customFormat="1" x14ac:dyDescent="0.25">
      <c r="A468">
        <v>326360</v>
      </c>
      <c r="B468" t="s">
        <v>201</v>
      </c>
      <c r="AM468" t="s">
        <v>202</v>
      </c>
      <c r="AO468" t="s">
        <v>202</v>
      </c>
      <c r="AQ468" t="s">
        <v>202</v>
      </c>
      <c r="AT468" t="s">
        <v>202</v>
      </c>
      <c r="AU468" t="s">
        <v>202</v>
      </c>
      <c r="AV468" t="s">
        <v>202</v>
      </c>
      <c r="AW468" t="s">
        <v>202</v>
      </c>
      <c r="AX468" t="s">
        <v>202</v>
      </c>
      <c r="AY468" t="s">
        <v>202</v>
      </c>
      <c r="AZ468" t="s">
        <v>202</v>
      </c>
    </row>
    <row r="469" spans="1:52" customFormat="1" x14ac:dyDescent="0.25">
      <c r="A469">
        <v>319934</v>
      </c>
      <c r="B469" t="s">
        <v>201</v>
      </c>
      <c r="AH469" t="s">
        <v>202</v>
      </c>
      <c r="AP469" t="s">
        <v>202</v>
      </c>
      <c r="AQ469" t="s">
        <v>202</v>
      </c>
      <c r="AT469" t="s">
        <v>202</v>
      </c>
      <c r="AU469" t="s">
        <v>202</v>
      </c>
      <c r="AV469" t="s">
        <v>202</v>
      </c>
      <c r="AX469" t="s">
        <v>202</v>
      </c>
      <c r="AY469" t="s">
        <v>202</v>
      </c>
      <c r="AZ469" t="s">
        <v>202</v>
      </c>
    </row>
    <row r="470" spans="1:52" customFormat="1" x14ac:dyDescent="0.25">
      <c r="A470">
        <v>325999</v>
      </c>
      <c r="B470" t="s">
        <v>201</v>
      </c>
      <c r="AH470" t="s">
        <v>202</v>
      </c>
      <c r="AQ470" t="s">
        <v>202</v>
      </c>
      <c r="AR470" t="s">
        <v>202</v>
      </c>
      <c r="AW470" t="s">
        <v>202</v>
      </c>
      <c r="AX470" t="s">
        <v>202</v>
      </c>
      <c r="AY470" t="s">
        <v>202</v>
      </c>
      <c r="AZ470" t="s">
        <v>202</v>
      </c>
    </row>
    <row r="471" spans="1:52" customFormat="1" x14ac:dyDescent="0.25">
      <c r="A471">
        <v>329359</v>
      </c>
      <c r="B471" t="s">
        <v>201</v>
      </c>
      <c r="AO471" t="s">
        <v>202</v>
      </c>
      <c r="AP471" t="s">
        <v>202</v>
      </c>
      <c r="AU471" t="s">
        <v>202</v>
      </c>
      <c r="AV471" t="s">
        <v>202</v>
      </c>
      <c r="AZ471" t="s">
        <v>202</v>
      </c>
    </row>
    <row r="472" spans="1:52" customFormat="1" x14ac:dyDescent="0.25">
      <c r="A472">
        <v>310065</v>
      </c>
      <c r="B472" t="s">
        <v>201</v>
      </c>
      <c r="AM472" t="s">
        <v>202</v>
      </c>
      <c r="AP472" t="s">
        <v>202</v>
      </c>
      <c r="AQ472" t="s">
        <v>202</v>
      </c>
      <c r="AY472" t="s">
        <v>202</v>
      </c>
      <c r="AZ472" t="s">
        <v>202</v>
      </c>
    </row>
    <row r="473" spans="1:52" customFormat="1" x14ac:dyDescent="0.25">
      <c r="A473">
        <v>302744</v>
      </c>
      <c r="B473" t="s">
        <v>201</v>
      </c>
      <c r="W473" t="s">
        <v>202</v>
      </c>
      <c r="Z473" t="s">
        <v>202</v>
      </c>
      <c r="AN473" t="s">
        <v>202</v>
      </c>
      <c r="AO473" t="s">
        <v>202</v>
      </c>
      <c r="AP473" t="s">
        <v>202</v>
      </c>
      <c r="AQ473" t="s">
        <v>202</v>
      </c>
      <c r="AR473" t="s">
        <v>202</v>
      </c>
      <c r="AT473" t="s">
        <v>202</v>
      </c>
      <c r="AU473" t="s">
        <v>202</v>
      </c>
      <c r="AV473" t="s">
        <v>202</v>
      </c>
      <c r="AW473" t="s">
        <v>202</v>
      </c>
      <c r="AX473" t="s">
        <v>202</v>
      </c>
      <c r="AY473" t="s">
        <v>202</v>
      </c>
    </row>
    <row r="474" spans="1:52" customFormat="1" x14ac:dyDescent="0.25">
      <c r="A474">
        <v>323848</v>
      </c>
      <c r="B474" t="s">
        <v>201</v>
      </c>
      <c r="AD474" t="s">
        <v>202</v>
      </c>
      <c r="AG474" t="s">
        <v>202</v>
      </c>
      <c r="AN474" t="s">
        <v>202</v>
      </c>
      <c r="AQ474" t="s">
        <v>202</v>
      </c>
      <c r="AV474" t="s">
        <v>202</v>
      </c>
      <c r="AY474" t="s">
        <v>202</v>
      </c>
    </row>
    <row r="475" spans="1:52" customFormat="1" x14ac:dyDescent="0.25">
      <c r="A475">
        <v>305040</v>
      </c>
      <c r="B475" t="s">
        <v>201</v>
      </c>
      <c r="H475" t="s">
        <v>202</v>
      </c>
      <c r="AI475" t="s">
        <v>202</v>
      </c>
      <c r="AO475" t="s">
        <v>202</v>
      </c>
      <c r="AP475" t="s">
        <v>202</v>
      </c>
      <c r="AQ475" t="s">
        <v>202</v>
      </c>
    </row>
    <row r="476" spans="1:52" customFormat="1" x14ac:dyDescent="0.25">
      <c r="A476">
        <v>326202</v>
      </c>
      <c r="B476" t="s">
        <v>201</v>
      </c>
      <c r="AG476" t="s">
        <v>202</v>
      </c>
      <c r="AK476" t="s">
        <v>202</v>
      </c>
      <c r="AO476" t="s">
        <v>202</v>
      </c>
      <c r="AP476" t="s">
        <v>202</v>
      </c>
      <c r="AQ476" t="s">
        <v>202</v>
      </c>
      <c r="AR476" t="s">
        <v>202</v>
      </c>
      <c r="AS476" t="s">
        <v>202</v>
      </c>
      <c r="AT476" t="s">
        <v>202</v>
      </c>
      <c r="AU476" t="s">
        <v>202</v>
      </c>
      <c r="AV476" t="s">
        <v>202</v>
      </c>
      <c r="AW476" t="s">
        <v>202</v>
      </c>
      <c r="AX476" t="s">
        <v>202</v>
      </c>
      <c r="AY476" t="s">
        <v>202</v>
      </c>
    </row>
    <row r="477" spans="1:52" customFormat="1" x14ac:dyDescent="0.25">
      <c r="A477">
        <v>323305</v>
      </c>
      <c r="B477" t="s">
        <v>201</v>
      </c>
      <c r="AE477" t="s">
        <v>202</v>
      </c>
      <c r="AG477" t="s">
        <v>202</v>
      </c>
      <c r="AH477" t="s">
        <v>202</v>
      </c>
      <c r="AP477" t="s">
        <v>202</v>
      </c>
      <c r="AQ477" t="s">
        <v>202</v>
      </c>
      <c r="AR477" t="s">
        <v>202</v>
      </c>
      <c r="AT477" t="s">
        <v>202</v>
      </c>
      <c r="AU477" t="s">
        <v>202</v>
      </c>
      <c r="AV477" t="s">
        <v>202</v>
      </c>
      <c r="AW477" t="s">
        <v>202</v>
      </c>
      <c r="AX477" t="s">
        <v>202</v>
      </c>
      <c r="AY477" t="s">
        <v>202</v>
      </c>
    </row>
    <row r="478" spans="1:52" customFormat="1" x14ac:dyDescent="0.25">
      <c r="A478">
        <v>307596</v>
      </c>
      <c r="B478" t="s">
        <v>201</v>
      </c>
      <c r="AG478" t="s">
        <v>202</v>
      </c>
      <c r="AK478" t="s">
        <v>202</v>
      </c>
      <c r="AM478" t="s">
        <v>202</v>
      </c>
      <c r="AO478" t="s">
        <v>202</v>
      </c>
      <c r="AQ478" t="s">
        <v>202</v>
      </c>
      <c r="AS478" t="s">
        <v>202</v>
      </c>
      <c r="AU478" t="s">
        <v>202</v>
      </c>
      <c r="AV478" t="s">
        <v>202</v>
      </c>
      <c r="AW478" t="s">
        <v>202</v>
      </c>
      <c r="AX478" t="s">
        <v>202</v>
      </c>
      <c r="AY478" t="s">
        <v>202</v>
      </c>
    </row>
    <row r="479" spans="1:52" customFormat="1" x14ac:dyDescent="0.25">
      <c r="A479">
        <v>311929</v>
      </c>
      <c r="B479" t="s">
        <v>201</v>
      </c>
      <c r="AG479" t="s">
        <v>202</v>
      </c>
      <c r="AM479" t="s">
        <v>202</v>
      </c>
      <c r="AP479" t="s">
        <v>202</v>
      </c>
      <c r="AQ479" t="s">
        <v>202</v>
      </c>
      <c r="AT479" t="s">
        <v>202</v>
      </c>
      <c r="AU479" t="s">
        <v>202</v>
      </c>
      <c r="AV479" t="s">
        <v>202</v>
      </c>
      <c r="AW479" t="s">
        <v>202</v>
      </c>
      <c r="AX479" t="s">
        <v>202</v>
      </c>
      <c r="AY479" t="s">
        <v>202</v>
      </c>
    </row>
    <row r="480" spans="1:52" customFormat="1" x14ac:dyDescent="0.25">
      <c r="A480">
        <v>306719</v>
      </c>
      <c r="B480" t="s">
        <v>201</v>
      </c>
      <c r="AA480" t="s">
        <v>202</v>
      </c>
      <c r="AI480" t="s">
        <v>202</v>
      </c>
      <c r="AJ480" t="s">
        <v>202</v>
      </c>
      <c r="AM480" t="s">
        <v>202</v>
      </c>
      <c r="AP480" t="s">
        <v>202</v>
      </c>
      <c r="AQ480" t="s">
        <v>202</v>
      </c>
      <c r="AR480" t="s">
        <v>202</v>
      </c>
      <c r="AW480" t="s">
        <v>202</v>
      </c>
      <c r="AX480" t="s">
        <v>202</v>
      </c>
      <c r="AY480" t="s">
        <v>202</v>
      </c>
    </row>
    <row r="481" spans="1:51" customFormat="1" x14ac:dyDescent="0.25">
      <c r="A481">
        <v>320327</v>
      </c>
      <c r="B481" t="s">
        <v>201</v>
      </c>
      <c r="AH481" t="s">
        <v>202</v>
      </c>
      <c r="AO481" t="s">
        <v>202</v>
      </c>
      <c r="AQ481" t="s">
        <v>202</v>
      </c>
      <c r="AT481" t="s">
        <v>202</v>
      </c>
      <c r="AU481" t="s">
        <v>202</v>
      </c>
      <c r="AV481" t="s">
        <v>202</v>
      </c>
      <c r="AW481" t="s">
        <v>202</v>
      </c>
      <c r="AY481" t="s">
        <v>202</v>
      </c>
    </row>
    <row r="482" spans="1:51" customFormat="1" x14ac:dyDescent="0.25">
      <c r="A482">
        <v>319684</v>
      </c>
      <c r="B482" t="s">
        <v>201</v>
      </c>
      <c r="W482" t="s">
        <v>202</v>
      </c>
      <c r="AH482" t="s">
        <v>202</v>
      </c>
      <c r="AO482" t="s">
        <v>202</v>
      </c>
      <c r="AP482" t="s">
        <v>202</v>
      </c>
      <c r="AV482" t="s">
        <v>202</v>
      </c>
      <c r="AW482" t="s">
        <v>202</v>
      </c>
      <c r="AX482" t="s">
        <v>202</v>
      </c>
      <c r="AY482" t="s">
        <v>202</v>
      </c>
    </row>
    <row r="483" spans="1:51" customFormat="1" x14ac:dyDescent="0.25">
      <c r="A483">
        <v>312092</v>
      </c>
      <c r="B483" t="s">
        <v>201</v>
      </c>
      <c r="AC483" t="s">
        <v>202</v>
      </c>
      <c r="AI483" t="s">
        <v>202</v>
      </c>
      <c r="AP483" t="s">
        <v>202</v>
      </c>
      <c r="AQ483" t="s">
        <v>202</v>
      </c>
      <c r="AT483" t="s">
        <v>202</v>
      </c>
      <c r="AW483" t="s">
        <v>202</v>
      </c>
      <c r="AX483" t="s">
        <v>202</v>
      </c>
      <c r="AY483" t="s">
        <v>202</v>
      </c>
    </row>
    <row r="484" spans="1:51" customFormat="1" x14ac:dyDescent="0.25">
      <c r="A484">
        <v>320641</v>
      </c>
      <c r="B484" t="s">
        <v>201</v>
      </c>
      <c r="AC484" t="s">
        <v>202</v>
      </c>
      <c r="AM484" t="s">
        <v>202</v>
      </c>
      <c r="AQ484" t="s">
        <v>202</v>
      </c>
      <c r="AU484" t="s">
        <v>202</v>
      </c>
      <c r="AV484" t="s">
        <v>202</v>
      </c>
      <c r="AW484" t="s">
        <v>202</v>
      </c>
      <c r="AY484" t="s">
        <v>202</v>
      </c>
    </row>
    <row r="485" spans="1:51" customFormat="1" x14ac:dyDescent="0.25">
      <c r="A485">
        <v>316479</v>
      </c>
      <c r="B485" t="s">
        <v>201</v>
      </c>
      <c r="AH485" t="s">
        <v>202</v>
      </c>
      <c r="AJ485" t="s">
        <v>202</v>
      </c>
      <c r="AP485" t="s">
        <v>202</v>
      </c>
      <c r="AQ485" t="s">
        <v>202</v>
      </c>
      <c r="AT485" t="s">
        <v>202</v>
      </c>
      <c r="AV485" t="s">
        <v>202</v>
      </c>
      <c r="AY485" t="s">
        <v>202</v>
      </c>
    </row>
    <row r="486" spans="1:51" customFormat="1" x14ac:dyDescent="0.25">
      <c r="A486">
        <v>319680</v>
      </c>
      <c r="B486" t="s">
        <v>201</v>
      </c>
      <c r="AG486" t="s">
        <v>202</v>
      </c>
      <c r="AK486" t="s">
        <v>202</v>
      </c>
      <c r="AQ486" t="s">
        <v>202</v>
      </c>
      <c r="AU486" t="s">
        <v>202</v>
      </c>
      <c r="AW486" t="s">
        <v>202</v>
      </c>
      <c r="AY486" t="s">
        <v>202</v>
      </c>
    </row>
    <row r="487" spans="1:51" customFormat="1" x14ac:dyDescent="0.25">
      <c r="A487">
        <v>316990</v>
      </c>
      <c r="B487" t="s">
        <v>201</v>
      </c>
      <c r="AI487" t="s">
        <v>202</v>
      </c>
      <c r="AM487" t="s">
        <v>202</v>
      </c>
      <c r="AV487" t="s">
        <v>202</v>
      </c>
      <c r="AW487" t="s">
        <v>202</v>
      </c>
      <c r="AY487" t="s">
        <v>202</v>
      </c>
    </row>
    <row r="488" spans="1:51" customFormat="1" x14ac:dyDescent="0.25">
      <c r="A488">
        <v>325840</v>
      </c>
      <c r="B488" t="s">
        <v>201</v>
      </c>
      <c r="AQ488" t="s">
        <v>202</v>
      </c>
      <c r="AU488" t="s">
        <v>202</v>
      </c>
      <c r="AW488" t="s">
        <v>202</v>
      </c>
      <c r="AX488" t="s">
        <v>202</v>
      </c>
      <c r="AY488" t="s">
        <v>202</v>
      </c>
    </row>
    <row r="489" spans="1:51" customFormat="1" x14ac:dyDescent="0.25">
      <c r="A489">
        <v>304667</v>
      </c>
      <c r="B489" t="s">
        <v>201</v>
      </c>
      <c r="D489" t="s">
        <v>202</v>
      </c>
      <c r="G489" t="s">
        <v>202</v>
      </c>
      <c r="H489" t="s">
        <v>202</v>
      </c>
      <c r="L489" t="s">
        <v>202</v>
      </c>
    </row>
    <row r="490" spans="1:51" customFormat="1" x14ac:dyDescent="0.25">
      <c r="A490">
        <v>305442</v>
      </c>
      <c r="B490" t="s">
        <v>201</v>
      </c>
      <c r="AC490" t="s">
        <v>202</v>
      </c>
      <c r="AI490" t="s">
        <v>202</v>
      </c>
      <c r="AP490" t="s">
        <v>202</v>
      </c>
      <c r="AY490" t="s">
        <v>202</v>
      </c>
    </row>
    <row r="491" spans="1:51" customFormat="1" x14ac:dyDescent="0.25">
      <c r="A491">
        <v>312122</v>
      </c>
      <c r="B491" t="s">
        <v>201</v>
      </c>
      <c r="AJ491" t="s">
        <v>202</v>
      </c>
      <c r="AQ491" t="s">
        <v>202</v>
      </c>
      <c r="AW491" t="s">
        <v>202</v>
      </c>
      <c r="AY491" t="s">
        <v>202</v>
      </c>
    </row>
    <row r="492" spans="1:51" customFormat="1" x14ac:dyDescent="0.25">
      <c r="A492">
        <v>322099</v>
      </c>
      <c r="B492" t="s">
        <v>201</v>
      </c>
      <c r="Z492" t="s">
        <v>202</v>
      </c>
      <c r="AP492" t="s">
        <v>202</v>
      </c>
      <c r="AQ492" t="s">
        <v>202</v>
      </c>
    </row>
    <row r="493" spans="1:51" customFormat="1" x14ac:dyDescent="0.25">
      <c r="A493">
        <v>322059</v>
      </c>
      <c r="B493" t="s">
        <v>201</v>
      </c>
      <c r="AJ493" t="s">
        <v>202</v>
      </c>
      <c r="AV493" t="s">
        <v>202</v>
      </c>
    </row>
    <row r="494" spans="1:51" customFormat="1" x14ac:dyDescent="0.25">
      <c r="A494">
        <v>301814</v>
      </c>
      <c r="B494" t="s">
        <v>201</v>
      </c>
      <c r="AQ494" t="s">
        <v>202</v>
      </c>
      <c r="AU494" t="s">
        <v>202</v>
      </c>
    </row>
    <row r="495" spans="1:51" customFormat="1" x14ac:dyDescent="0.25">
      <c r="A495">
        <v>312251</v>
      </c>
      <c r="B495" t="s">
        <v>201</v>
      </c>
      <c r="AP495" t="s">
        <v>202</v>
      </c>
      <c r="AQ495" t="s">
        <v>202</v>
      </c>
    </row>
    <row r="496" spans="1:51" customFormat="1" x14ac:dyDescent="0.25">
      <c r="A496">
        <v>328922</v>
      </c>
      <c r="B496" t="s">
        <v>201</v>
      </c>
      <c r="AP496" t="s">
        <v>202</v>
      </c>
      <c r="AQ496" t="s">
        <v>202</v>
      </c>
    </row>
    <row r="497" spans="1:52" customFormat="1" x14ac:dyDescent="0.25">
      <c r="A497">
        <v>316954</v>
      </c>
      <c r="B497" t="s">
        <v>201</v>
      </c>
      <c r="AG497" t="s">
        <v>202</v>
      </c>
      <c r="AP497" t="s">
        <v>202</v>
      </c>
    </row>
    <row r="498" spans="1:52" customFormat="1" x14ac:dyDescent="0.25">
      <c r="A498">
        <v>320062</v>
      </c>
      <c r="B498" t="s">
        <v>201</v>
      </c>
      <c r="AV498" t="s">
        <v>202</v>
      </c>
    </row>
    <row r="499" spans="1:52" customFormat="1" x14ac:dyDescent="0.25">
      <c r="A499">
        <v>324209</v>
      </c>
      <c r="B499" t="s">
        <v>201</v>
      </c>
      <c r="AQ499" t="s">
        <v>202</v>
      </c>
    </row>
    <row r="500" spans="1:52" customFormat="1" x14ac:dyDescent="0.25">
      <c r="A500">
        <v>302779</v>
      </c>
      <c r="B500" t="s">
        <v>201</v>
      </c>
      <c r="AQ500" t="s">
        <v>202</v>
      </c>
    </row>
    <row r="501" spans="1:52" customFormat="1" x14ac:dyDescent="0.25">
      <c r="A501">
        <v>306410</v>
      </c>
      <c r="B501" t="s">
        <v>201</v>
      </c>
      <c r="AQ501" t="s">
        <v>202</v>
      </c>
    </row>
    <row r="502" spans="1:52" customFormat="1" x14ac:dyDescent="0.25">
      <c r="A502">
        <v>327251</v>
      </c>
      <c r="B502" t="s">
        <v>201</v>
      </c>
      <c r="AX502" t="s">
        <v>202</v>
      </c>
    </row>
    <row r="503" spans="1:52" customFormat="1" x14ac:dyDescent="0.25">
      <c r="A503">
        <v>300471</v>
      </c>
      <c r="B503" t="s">
        <v>201</v>
      </c>
      <c r="AQ503" t="s">
        <v>202</v>
      </c>
    </row>
    <row r="504" spans="1:52" customFormat="1" x14ac:dyDescent="0.25">
      <c r="A504">
        <v>330020</v>
      </c>
      <c r="B504" t="s">
        <v>201</v>
      </c>
      <c r="O504" t="s">
        <v>202</v>
      </c>
      <c r="AB504" t="s">
        <v>202</v>
      </c>
      <c r="AG504" t="s">
        <v>202</v>
      </c>
      <c r="AN504" t="s">
        <v>202</v>
      </c>
      <c r="AO504" t="s">
        <v>202</v>
      </c>
      <c r="AQ504" t="s">
        <v>202</v>
      </c>
      <c r="AT504" t="s">
        <v>202</v>
      </c>
      <c r="AU504" t="s">
        <v>202</v>
      </c>
      <c r="AV504" t="s">
        <v>202</v>
      </c>
      <c r="AW504" t="s">
        <v>202</v>
      </c>
      <c r="AX504" t="s">
        <v>202</v>
      </c>
      <c r="AY504" t="s">
        <v>202</v>
      </c>
      <c r="AZ504" t="s">
        <v>202</v>
      </c>
    </row>
    <row r="505" spans="1:52" customFormat="1" x14ac:dyDescent="0.25">
      <c r="A505">
        <v>330553</v>
      </c>
      <c r="B505" t="s">
        <v>201</v>
      </c>
      <c r="Z505" t="s">
        <v>202</v>
      </c>
      <c r="AB505" t="s">
        <v>202</v>
      </c>
      <c r="AG505" t="s">
        <v>202</v>
      </c>
      <c r="AI505" t="s">
        <v>202</v>
      </c>
      <c r="AM505" t="s">
        <v>202</v>
      </c>
      <c r="AN505" t="s">
        <v>202</v>
      </c>
      <c r="AO505" t="s">
        <v>202</v>
      </c>
      <c r="AP505" t="s">
        <v>202</v>
      </c>
      <c r="AQ505" t="s">
        <v>202</v>
      </c>
      <c r="AR505" t="s">
        <v>202</v>
      </c>
      <c r="AS505" t="s">
        <v>202</v>
      </c>
      <c r="AT505" t="s">
        <v>202</v>
      </c>
      <c r="AU505" t="s">
        <v>202</v>
      </c>
      <c r="AV505" t="s">
        <v>202</v>
      </c>
      <c r="AW505" t="s">
        <v>202</v>
      </c>
      <c r="AX505" t="s">
        <v>202</v>
      </c>
      <c r="AY505" t="s">
        <v>202</v>
      </c>
      <c r="AZ505" t="s">
        <v>202</v>
      </c>
    </row>
    <row r="506" spans="1:52" customFormat="1" x14ac:dyDescent="0.25">
      <c r="A506">
        <v>319154</v>
      </c>
      <c r="B506" t="s">
        <v>201</v>
      </c>
      <c r="AB506" t="s">
        <v>202</v>
      </c>
      <c r="AF506" t="s">
        <v>202</v>
      </c>
      <c r="AG506" t="s">
        <v>202</v>
      </c>
      <c r="AJ506" t="s">
        <v>202</v>
      </c>
      <c r="AN506" t="s">
        <v>202</v>
      </c>
      <c r="AP506" t="s">
        <v>202</v>
      </c>
      <c r="AQ506" t="s">
        <v>202</v>
      </c>
      <c r="AR506" t="s">
        <v>202</v>
      </c>
      <c r="AS506" t="s">
        <v>202</v>
      </c>
      <c r="AT506" t="s">
        <v>202</v>
      </c>
      <c r="AU506" t="s">
        <v>202</v>
      </c>
      <c r="AV506" t="s">
        <v>202</v>
      </c>
      <c r="AW506" t="s">
        <v>202</v>
      </c>
      <c r="AX506" t="s">
        <v>202</v>
      </c>
      <c r="AY506" t="s">
        <v>202</v>
      </c>
      <c r="AZ506" t="s">
        <v>202</v>
      </c>
    </row>
    <row r="507" spans="1:52" customFormat="1" x14ac:dyDescent="0.25">
      <c r="A507">
        <v>334792</v>
      </c>
      <c r="B507" t="s">
        <v>201</v>
      </c>
      <c r="R507" t="s">
        <v>202</v>
      </c>
      <c r="U507" t="s">
        <v>202</v>
      </c>
      <c r="AJ507" t="s">
        <v>202</v>
      </c>
      <c r="AK507" t="s">
        <v>202</v>
      </c>
      <c r="AN507" t="s">
        <v>202</v>
      </c>
      <c r="AO507" t="s">
        <v>202</v>
      </c>
      <c r="AP507" t="s">
        <v>202</v>
      </c>
      <c r="AQ507" t="s">
        <v>202</v>
      </c>
      <c r="AR507" t="s">
        <v>202</v>
      </c>
      <c r="AS507" t="s">
        <v>202</v>
      </c>
      <c r="AT507" t="s">
        <v>202</v>
      </c>
      <c r="AU507" t="s">
        <v>202</v>
      </c>
      <c r="AV507" t="s">
        <v>202</v>
      </c>
      <c r="AW507" t="s">
        <v>202</v>
      </c>
      <c r="AX507" t="s">
        <v>202</v>
      </c>
      <c r="AY507" t="s">
        <v>202</v>
      </c>
      <c r="AZ507" t="s">
        <v>202</v>
      </c>
    </row>
    <row r="508" spans="1:52" customFormat="1" x14ac:dyDescent="0.25">
      <c r="A508">
        <v>333585</v>
      </c>
      <c r="B508" t="s">
        <v>201</v>
      </c>
      <c r="AG508" t="s">
        <v>202</v>
      </c>
      <c r="AH508" t="s">
        <v>202</v>
      </c>
      <c r="AJ508" t="s">
        <v>202</v>
      </c>
      <c r="AN508" t="s">
        <v>202</v>
      </c>
      <c r="AP508" t="s">
        <v>202</v>
      </c>
      <c r="AQ508" t="s">
        <v>202</v>
      </c>
      <c r="AS508" t="s">
        <v>202</v>
      </c>
      <c r="AT508" t="s">
        <v>202</v>
      </c>
      <c r="AU508" t="s">
        <v>202</v>
      </c>
      <c r="AV508" t="s">
        <v>202</v>
      </c>
      <c r="AW508" t="s">
        <v>202</v>
      </c>
      <c r="AX508" t="s">
        <v>202</v>
      </c>
      <c r="AY508" t="s">
        <v>202</v>
      </c>
      <c r="AZ508" t="s">
        <v>202</v>
      </c>
    </row>
    <row r="509" spans="1:52" customFormat="1" x14ac:dyDescent="0.25">
      <c r="A509">
        <v>329097</v>
      </c>
      <c r="B509" t="s">
        <v>201</v>
      </c>
      <c r="AG509" t="s">
        <v>202</v>
      </c>
      <c r="AH509" t="s">
        <v>202</v>
      </c>
      <c r="AJ509" t="s">
        <v>202</v>
      </c>
      <c r="AN509" t="s">
        <v>202</v>
      </c>
      <c r="AP509" t="s">
        <v>202</v>
      </c>
      <c r="AQ509" t="s">
        <v>202</v>
      </c>
      <c r="AS509" t="s">
        <v>202</v>
      </c>
      <c r="AT509" t="s">
        <v>202</v>
      </c>
      <c r="AU509" t="s">
        <v>202</v>
      </c>
      <c r="AV509" t="s">
        <v>202</v>
      </c>
      <c r="AW509" t="s">
        <v>202</v>
      </c>
      <c r="AY509" t="s">
        <v>202</v>
      </c>
      <c r="AZ509" t="s">
        <v>202</v>
      </c>
    </row>
    <row r="510" spans="1:52" customFormat="1" x14ac:dyDescent="0.25">
      <c r="A510">
        <v>323648</v>
      </c>
      <c r="B510" t="s">
        <v>201</v>
      </c>
      <c r="Q510" t="s">
        <v>202</v>
      </c>
      <c r="AD510" t="s">
        <v>202</v>
      </c>
      <c r="AM510" t="s">
        <v>202</v>
      </c>
      <c r="AN510" t="s">
        <v>202</v>
      </c>
      <c r="AP510" t="s">
        <v>202</v>
      </c>
      <c r="AQ510" t="s">
        <v>202</v>
      </c>
      <c r="AS510" t="s">
        <v>202</v>
      </c>
      <c r="AU510" t="s">
        <v>202</v>
      </c>
      <c r="AV510" t="s">
        <v>202</v>
      </c>
      <c r="AW510" t="s">
        <v>202</v>
      </c>
      <c r="AX510" t="s">
        <v>202</v>
      </c>
      <c r="AY510" t="s">
        <v>202</v>
      </c>
      <c r="AZ510" t="s">
        <v>202</v>
      </c>
    </row>
    <row r="511" spans="1:52" customFormat="1" x14ac:dyDescent="0.25">
      <c r="A511">
        <v>328672</v>
      </c>
      <c r="B511" t="s">
        <v>201</v>
      </c>
      <c r="AG511" t="s">
        <v>202</v>
      </c>
      <c r="AJ511" t="s">
        <v>202</v>
      </c>
      <c r="AK511" t="s">
        <v>202</v>
      </c>
      <c r="AN511" t="s">
        <v>202</v>
      </c>
      <c r="AQ511" t="s">
        <v>202</v>
      </c>
      <c r="AU511" t="s">
        <v>202</v>
      </c>
      <c r="AV511" t="s">
        <v>202</v>
      </c>
      <c r="AW511" t="s">
        <v>202</v>
      </c>
      <c r="AX511" t="s">
        <v>202</v>
      </c>
      <c r="AY511" t="s">
        <v>202</v>
      </c>
      <c r="AZ511" t="s">
        <v>202</v>
      </c>
    </row>
    <row r="512" spans="1:52" customFormat="1" x14ac:dyDescent="0.25">
      <c r="A512">
        <v>320794</v>
      </c>
      <c r="B512" t="s">
        <v>201</v>
      </c>
      <c r="P512" t="s">
        <v>202</v>
      </c>
      <c r="Z512" t="s">
        <v>202</v>
      </c>
      <c r="AG512" t="s">
        <v>202</v>
      </c>
      <c r="AN512" t="s">
        <v>202</v>
      </c>
      <c r="AP512" t="s">
        <v>202</v>
      </c>
      <c r="AQ512" t="s">
        <v>202</v>
      </c>
      <c r="AV512" t="s">
        <v>202</v>
      </c>
      <c r="AW512" t="s">
        <v>202</v>
      </c>
      <c r="AX512" t="s">
        <v>202</v>
      </c>
      <c r="AY512" t="s">
        <v>202</v>
      </c>
      <c r="AZ512" t="s">
        <v>202</v>
      </c>
    </row>
    <row r="513" spans="1:52" customFormat="1" x14ac:dyDescent="0.25">
      <c r="A513">
        <v>331187</v>
      </c>
      <c r="B513" t="s">
        <v>201</v>
      </c>
      <c r="AG513" t="s">
        <v>202</v>
      </c>
      <c r="AH513" t="s">
        <v>202</v>
      </c>
      <c r="AJ513" t="s">
        <v>202</v>
      </c>
      <c r="AN513" t="s">
        <v>202</v>
      </c>
      <c r="AO513" t="s">
        <v>202</v>
      </c>
      <c r="AP513" t="s">
        <v>202</v>
      </c>
      <c r="AQ513" t="s">
        <v>202</v>
      </c>
      <c r="AT513" t="s">
        <v>202</v>
      </c>
      <c r="AV513" t="s">
        <v>202</v>
      </c>
      <c r="AW513" t="s">
        <v>202</v>
      </c>
      <c r="AX513" t="s">
        <v>202</v>
      </c>
      <c r="AY513" t="s">
        <v>202</v>
      </c>
      <c r="AZ513" t="s">
        <v>202</v>
      </c>
    </row>
    <row r="514" spans="1:52" customFormat="1" x14ac:dyDescent="0.25">
      <c r="A514">
        <v>330303</v>
      </c>
      <c r="B514" t="s">
        <v>201</v>
      </c>
      <c r="AB514" t="s">
        <v>202</v>
      </c>
      <c r="AG514" t="s">
        <v>202</v>
      </c>
      <c r="AI514" t="s">
        <v>202</v>
      </c>
      <c r="AO514" t="s">
        <v>202</v>
      </c>
      <c r="AP514" t="s">
        <v>202</v>
      </c>
      <c r="AQ514" t="s">
        <v>202</v>
      </c>
      <c r="AR514" t="s">
        <v>202</v>
      </c>
      <c r="AT514" t="s">
        <v>202</v>
      </c>
      <c r="AU514" t="s">
        <v>202</v>
      </c>
      <c r="AV514" t="s">
        <v>202</v>
      </c>
      <c r="AW514" t="s">
        <v>202</v>
      </c>
      <c r="AX514" t="s">
        <v>202</v>
      </c>
      <c r="AY514" t="s">
        <v>202</v>
      </c>
      <c r="AZ514" t="s">
        <v>202</v>
      </c>
    </row>
    <row r="515" spans="1:52" customFormat="1" x14ac:dyDescent="0.25">
      <c r="A515">
        <v>329891</v>
      </c>
      <c r="B515" t="s">
        <v>201</v>
      </c>
      <c r="O515" t="s">
        <v>202</v>
      </c>
      <c r="W515" t="s">
        <v>202</v>
      </c>
      <c r="AC515" t="s">
        <v>202</v>
      </c>
      <c r="AM515" t="s">
        <v>202</v>
      </c>
      <c r="AO515" t="s">
        <v>202</v>
      </c>
      <c r="AP515" t="s">
        <v>202</v>
      </c>
      <c r="AQ515" t="s">
        <v>202</v>
      </c>
      <c r="AT515" t="s">
        <v>202</v>
      </c>
      <c r="AU515" t="s">
        <v>202</v>
      </c>
      <c r="AV515" t="s">
        <v>202</v>
      </c>
      <c r="AW515" t="s">
        <v>202</v>
      </c>
      <c r="AX515" t="s">
        <v>202</v>
      </c>
      <c r="AY515" t="s">
        <v>202</v>
      </c>
      <c r="AZ515" t="s">
        <v>202</v>
      </c>
    </row>
    <row r="516" spans="1:52" customFormat="1" x14ac:dyDescent="0.25">
      <c r="A516">
        <v>330287</v>
      </c>
      <c r="B516" t="s">
        <v>201</v>
      </c>
      <c r="W516" t="s">
        <v>202</v>
      </c>
      <c r="X516" t="s">
        <v>202</v>
      </c>
      <c r="AE516" t="s">
        <v>202</v>
      </c>
      <c r="AI516" t="s">
        <v>202</v>
      </c>
      <c r="AK516" t="s">
        <v>202</v>
      </c>
      <c r="AM516" t="s">
        <v>202</v>
      </c>
      <c r="AO516" t="s">
        <v>202</v>
      </c>
      <c r="AP516" t="s">
        <v>202</v>
      </c>
      <c r="AQ516" t="s">
        <v>202</v>
      </c>
      <c r="AR516" t="s">
        <v>202</v>
      </c>
      <c r="AS516" t="s">
        <v>202</v>
      </c>
      <c r="AT516" t="s">
        <v>202</v>
      </c>
      <c r="AU516" t="s">
        <v>202</v>
      </c>
      <c r="AV516" t="s">
        <v>202</v>
      </c>
      <c r="AW516" t="s">
        <v>202</v>
      </c>
      <c r="AX516" t="s">
        <v>202</v>
      </c>
      <c r="AY516" t="s">
        <v>202</v>
      </c>
      <c r="AZ516" t="s">
        <v>202</v>
      </c>
    </row>
    <row r="517" spans="1:52" customFormat="1" x14ac:dyDescent="0.25">
      <c r="A517">
        <v>330960</v>
      </c>
      <c r="B517" t="s">
        <v>201</v>
      </c>
      <c r="Q517" t="s">
        <v>202</v>
      </c>
      <c r="W517" t="s">
        <v>202</v>
      </c>
      <c r="AI517" t="s">
        <v>202</v>
      </c>
      <c r="AK517" t="s">
        <v>202</v>
      </c>
      <c r="AL517" t="s">
        <v>202</v>
      </c>
      <c r="AM517" t="s">
        <v>202</v>
      </c>
      <c r="AO517" t="s">
        <v>202</v>
      </c>
      <c r="AP517" t="s">
        <v>202</v>
      </c>
      <c r="AQ517" t="s">
        <v>202</v>
      </c>
      <c r="AR517" t="s">
        <v>202</v>
      </c>
      <c r="AS517" t="s">
        <v>202</v>
      </c>
      <c r="AT517" t="s">
        <v>202</v>
      </c>
      <c r="AU517" t="s">
        <v>202</v>
      </c>
      <c r="AV517" t="s">
        <v>202</v>
      </c>
      <c r="AW517" t="s">
        <v>202</v>
      </c>
      <c r="AX517" t="s">
        <v>202</v>
      </c>
      <c r="AY517" t="s">
        <v>202</v>
      </c>
      <c r="AZ517" t="s">
        <v>202</v>
      </c>
    </row>
    <row r="518" spans="1:52" customFormat="1" x14ac:dyDescent="0.25">
      <c r="A518">
        <v>327844</v>
      </c>
      <c r="B518" t="s">
        <v>201</v>
      </c>
      <c r="N518" t="s">
        <v>202</v>
      </c>
      <c r="AG518" t="s">
        <v>202</v>
      </c>
      <c r="AI518" t="s">
        <v>202</v>
      </c>
      <c r="AK518" t="s">
        <v>202</v>
      </c>
      <c r="AL518" t="s">
        <v>202</v>
      </c>
      <c r="AO518" t="s">
        <v>202</v>
      </c>
      <c r="AP518" t="s">
        <v>202</v>
      </c>
      <c r="AQ518" t="s">
        <v>202</v>
      </c>
      <c r="AR518" t="s">
        <v>202</v>
      </c>
      <c r="AS518" t="s">
        <v>202</v>
      </c>
      <c r="AT518" t="s">
        <v>202</v>
      </c>
      <c r="AU518" t="s">
        <v>202</v>
      </c>
      <c r="AV518" t="s">
        <v>202</v>
      </c>
      <c r="AW518" t="s">
        <v>202</v>
      </c>
      <c r="AX518" t="s">
        <v>202</v>
      </c>
      <c r="AY518" t="s">
        <v>202</v>
      </c>
      <c r="AZ518" t="s">
        <v>202</v>
      </c>
    </row>
    <row r="519" spans="1:52" customFormat="1" x14ac:dyDescent="0.25">
      <c r="A519">
        <v>337272</v>
      </c>
      <c r="B519" t="s">
        <v>201</v>
      </c>
      <c r="V519" t="s">
        <v>202</v>
      </c>
      <c r="AF519" t="s">
        <v>202</v>
      </c>
      <c r="AH519" t="s">
        <v>202</v>
      </c>
      <c r="AL519" t="s">
        <v>202</v>
      </c>
      <c r="AM519" t="s">
        <v>202</v>
      </c>
      <c r="AO519" t="s">
        <v>202</v>
      </c>
      <c r="AP519" t="s">
        <v>202</v>
      </c>
      <c r="AQ519" t="s">
        <v>202</v>
      </c>
      <c r="AR519" t="s">
        <v>202</v>
      </c>
      <c r="AS519" t="s">
        <v>202</v>
      </c>
      <c r="AT519" t="s">
        <v>202</v>
      </c>
      <c r="AU519" t="s">
        <v>202</v>
      </c>
      <c r="AV519" t="s">
        <v>202</v>
      </c>
      <c r="AW519" t="s">
        <v>202</v>
      </c>
      <c r="AX519" t="s">
        <v>202</v>
      </c>
      <c r="AY519" t="s">
        <v>202</v>
      </c>
      <c r="AZ519" t="s">
        <v>202</v>
      </c>
    </row>
    <row r="520" spans="1:52" customFormat="1" x14ac:dyDescent="0.25">
      <c r="A520">
        <v>333490</v>
      </c>
      <c r="B520" t="s">
        <v>201</v>
      </c>
      <c r="W520" t="s">
        <v>202</v>
      </c>
      <c r="AC520" t="s">
        <v>202</v>
      </c>
      <c r="AE520" t="s">
        <v>202</v>
      </c>
      <c r="AH520" t="s">
        <v>202</v>
      </c>
      <c r="AI520" t="s">
        <v>202</v>
      </c>
      <c r="AO520" t="s">
        <v>202</v>
      </c>
      <c r="AP520" t="s">
        <v>202</v>
      </c>
      <c r="AQ520" t="s">
        <v>202</v>
      </c>
      <c r="AR520" t="s">
        <v>202</v>
      </c>
      <c r="AS520" t="s">
        <v>202</v>
      </c>
      <c r="AT520" t="s">
        <v>202</v>
      </c>
      <c r="AU520" t="s">
        <v>202</v>
      </c>
      <c r="AV520" t="s">
        <v>202</v>
      </c>
      <c r="AW520" t="s">
        <v>202</v>
      </c>
      <c r="AX520" t="s">
        <v>202</v>
      </c>
      <c r="AY520" t="s">
        <v>202</v>
      </c>
      <c r="AZ520" t="s">
        <v>202</v>
      </c>
    </row>
    <row r="521" spans="1:52" customFormat="1" x14ac:dyDescent="0.25">
      <c r="A521">
        <v>329643</v>
      </c>
      <c r="B521" t="s">
        <v>201</v>
      </c>
      <c r="AC521" t="s">
        <v>202</v>
      </c>
      <c r="AG521" t="s">
        <v>202</v>
      </c>
      <c r="AI521" t="s">
        <v>202</v>
      </c>
      <c r="AK521" t="s">
        <v>202</v>
      </c>
      <c r="AM521" t="s">
        <v>202</v>
      </c>
      <c r="AO521" t="s">
        <v>202</v>
      </c>
      <c r="AP521" t="s">
        <v>202</v>
      </c>
      <c r="AQ521" t="s">
        <v>202</v>
      </c>
      <c r="AR521" t="s">
        <v>202</v>
      </c>
      <c r="AS521" t="s">
        <v>202</v>
      </c>
      <c r="AT521" t="s">
        <v>202</v>
      </c>
      <c r="AU521" t="s">
        <v>202</v>
      </c>
      <c r="AV521" t="s">
        <v>202</v>
      </c>
      <c r="AW521" t="s">
        <v>202</v>
      </c>
      <c r="AX521" t="s">
        <v>202</v>
      </c>
      <c r="AY521" t="s">
        <v>202</v>
      </c>
      <c r="AZ521" t="s">
        <v>202</v>
      </c>
    </row>
    <row r="522" spans="1:52" customFormat="1" x14ac:dyDescent="0.25">
      <c r="A522">
        <v>331650</v>
      </c>
      <c r="B522" t="s">
        <v>201</v>
      </c>
      <c r="Z522" t="s">
        <v>202</v>
      </c>
      <c r="AF522" t="s">
        <v>202</v>
      </c>
      <c r="AG522" t="s">
        <v>202</v>
      </c>
      <c r="AJ522" t="s">
        <v>202</v>
      </c>
      <c r="AO522" t="s">
        <v>202</v>
      </c>
      <c r="AP522" t="s">
        <v>202</v>
      </c>
      <c r="AQ522" t="s">
        <v>202</v>
      </c>
      <c r="AR522" t="s">
        <v>202</v>
      </c>
      <c r="AS522" t="s">
        <v>202</v>
      </c>
      <c r="AT522" t="s">
        <v>202</v>
      </c>
      <c r="AU522" t="s">
        <v>202</v>
      </c>
      <c r="AV522" t="s">
        <v>202</v>
      </c>
      <c r="AW522" t="s">
        <v>202</v>
      </c>
      <c r="AX522" t="s">
        <v>202</v>
      </c>
      <c r="AY522" t="s">
        <v>202</v>
      </c>
      <c r="AZ522" t="s">
        <v>202</v>
      </c>
    </row>
    <row r="523" spans="1:52" customFormat="1" x14ac:dyDescent="0.25">
      <c r="A523">
        <v>331306</v>
      </c>
      <c r="B523" t="s">
        <v>201</v>
      </c>
      <c r="I523" t="s">
        <v>202</v>
      </c>
      <c r="Z523" t="s">
        <v>202</v>
      </c>
      <c r="AG523" t="s">
        <v>202</v>
      </c>
      <c r="AI523" t="s">
        <v>202</v>
      </c>
      <c r="AO523" t="s">
        <v>202</v>
      </c>
      <c r="AP523" t="s">
        <v>202</v>
      </c>
      <c r="AQ523" t="s">
        <v>202</v>
      </c>
      <c r="AR523" t="s">
        <v>202</v>
      </c>
      <c r="AS523" t="s">
        <v>202</v>
      </c>
      <c r="AT523" t="s">
        <v>202</v>
      </c>
      <c r="AU523" t="s">
        <v>202</v>
      </c>
      <c r="AV523" t="s">
        <v>202</v>
      </c>
      <c r="AW523" t="s">
        <v>202</v>
      </c>
      <c r="AX523" t="s">
        <v>202</v>
      </c>
      <c r="AY523" t="s">
        <v>202</v>
      </c>
      <c r="AZ523" t="s">
        <v>202</v>
      </c>
    </row>
    <row r="524" spans="1:52" customFormat="1" x14ac:dyDescent="0.25">
      <c r="A524">
        <v>308146</v>
      </c>
      <c r="B524" t="s">
        <v>201</v>
      </c>
      <c r="AA524" t="s">
        <v>202</v>
      </c>
      <c r="AG524" t="s">
        <v>202</v>
      </c>
      <c r="AH524" t="s">
        <v>202</v>
      </c>
      <c r="AM524" t="s">
        <v>202</v>
      </c>
      <c r="AO524" t="s">
        <v>202</v>
      </c>
      <c r="AP524" t="s">
        <v>202</v>
      </c>
      <c r="AQ524" t="s">
        <v>202</v>
      </c>
      <c r="AR524" t="s">
        <v>202</v>
      </c>
      <c r="AS524" t="s">
        <v>202</v>
      </c>
      <c r="AT524" t="s">
        <v>202</v>
      </c>
      <c r="AU524" t="s">
        <v>202</v>
      </c>
      <c r="AV524" t="s">
        <v>202</v>
      </c>
      <c r="AW524" t="s">
        <v>202</v>
      </c>
      <c r="AX524" t="s">
        <v>202</v>
      </c>
      <c r="AY524" t="s">
        <v>202</v>
      </c>
      <c r="AZ524" t="s">
        <v>202</v>
      </c>
    </row>
    <row r="525" spans="1:52" customFormat="1" x14ac:dyDescent="0.25">
      <c r="A525">
        <v>320305</v>
      </c>
      <c r="B525" t="s">
        <v>201</v>
      </c>
      <c r="AG525" t="s">
        <v>202</v>
      </c>
      <c r="AM525" t="s">
        <v>202</v>
      </c>
      <c r="AO525" t="s">
        <v>202</v>
      </c>
      <c r="AP525" t="s">
        <v>202</v>
      </c>
      <c r="AQ525" t="s">
        <v>202</v>
      </c>
      <c r="AR525" t="s">
        <v>202</v>
      </c>
      <c r="AS525" t="s">
        <v>202</v>
      </c>
      <c r="AT525" t="s">
        <v>202</v>
      </c>
      <c r="AU525" t="s">
        <v>202</v>
      </c>
      <c r="AV525" t="s">
        <v>202</v>
      </c>
      <c r="AW525" t="s">
        <v>202</v>
      </c>
      <c r="AX525" t="s">
        <v>202</v>
      </c>
      <c r="AY525" t="s">
        <v>202</v>
      </c>
      <c r="AZ525" t="s">
        <v>202</v>
      </c>
    </row>
    <row r="526" spans="1:52" customFormat="1" x14ac:dyDescent="0.25">
      <c r="A526">
        <v>326388</v>
      </c>
      <c r="B526" t="s">
        <v>201</v>
      </c>
      <c r="Z526" t="s">
        <v>202</v>
      </c>
      <c r="AG526" t="s">
        <v>202</v>
      </c>
      <c r="AI526" t="s">
        <v>202</v>
      </c>
      <c r="AK526" t="s">
        <v>202</v>
      </c>
      <c r="AP526" t="s">
        <v>202</v>
      </c>
      <c r="AQ526" t="s">
        <v>202</v>
      </c>
      <c r="AT526" t="s">
        <v>202</v>
      </c>
      <c r="AU526" t="s">
        <v>202</v>
      </c>
      <c r="AV526" t="s">
        <v>202</v>
      </c>
      <c r="AW526" t="s">
        <v>202</v>
      </c>
      <c r="AX526" t="s">
        <v>202</v>
      </c>
      <c r="AY526" t="s">
        <v>202</v>
      </c>
      <c r="AZ526" t="s">
        <v>202</v>
      </c>
    </row>
    <row r="527" spans="1:52" customFormat="1" x14ac:dyDescent="0.25">
      <c r="A527">
        <v>327124</v>
      </c>
      <c r="B527" t="s">
        <v>201</v>
      </c>
      <c r="AE527" t="s">
        <v>202</v>
      </c>
      <c r="AI527" t="s">
        <v>202</v>
      </c>
      <c r="AK527" t="s">
        <v>202</v>
      </c>
      <c r="AM527" t="s">
        <v>202</v>
      </c>
      <c r="AO527" t="s">
        <v>202</v>
      </c>
      <c r="AP527" t="s">
        <v>202</v>
      </c>
      <c r="AQ527" t="s">
        <v>202</v>
      </c>
      <c r="AT527" t="s">
        <v>202</v>
      </c>
      <c r="AV527" t="s">
        <v>202</v>
      </c>
      <c r="AW527" t="s">
        <v>202</v>
      </c>
      <c r="AX527" t="s">
        <v>202</v>
      </c>
      <c r="AY527" t="s">
        <v>202</v>
      </c>
      <c r="AZ527" t="s">
        <v>202</v>
      </c>
    </row>
    <row r="528" spans="1:52" customFormat="1" x14ac:dyDescent="0.25">
      <c r="A528">
        <v>312054</v>
      </c>
      <c r="B528" t="s">
        <v>201</v>
      </c>
      <c r="AK528" t="s">
        <v>202</v>
      </c>
      <c r="AM528" t="s">
        <v>202</v>
      </c>
      <c r="AP528" t="s">
        <v>202</v>
      </c>
      <c r="AQ528" t="s">
        <v>202</v>
      </c>
      <c r="AR528" t="s">
        <v>202</v>
      </c>
      <c r="AS528" t="s">
        <v>202</v>
      </c>
      <c r="AT528" t="s">
        <v>202</v>
      </c>
      <c r="AU528" t="s">
        <v>202</v>
      </c>
      <c r="AV528" t="s">
        <v>202</v>
      </c>
      <c r="AW528" t="s">
        <v>202</v>
      </c>
      <c r="AX528" t="s">
        <v>202</v>
      </c>
      <c r="AY528" t="s">
        <v>202</v>
      </c>
      <c r="AZ528" t="s">
        <v>202</v>
      </c>
    </row>
    <row r="529" spans="1:52" customFormat="1" x14ac:dyDescent="0.25">
      <c r="A529">
        <v>322669</v>
      </c>
      <c r="B529" t="s">
        <v>201</v>
      </c>
      <c r="Q529" t="s">
        <v>202</v>
      </c>
      <c r="AC529" t="s">
        <v>202</v>
      </c>
      <c r="AP529" t="s">
        <v>202</v>
      </c>
      <c r="AQ529" t="s">
        <v>202</v>
      </c>
      <c r="AS529" t="s">
        <v>202</v>
      </c>
      <c r="AT529" t="s">
        <v>202</v>
      </c>
      <c r="AU529" t="s">
        <v>202</v>
      </c>
      <c r="AV529" t="s">
        <v>202</v>
      </c>
      <c r="AW529" t="s">
        <v>202</v>
      </c>
      <c r="AX529" t="s">
        <v>202</v>
      </c>
      <c r="AY529" t="s">
        <v>202</v>
      </c>
      <c r="AZ529" t="s">
        <v>202</v>
      </c>
    </row>
    <row r="530" spans="1:52" customFormat="1" x14ac:dyDescent="0.25">
      <c r="A530">
        <v>333409</v>
      </c>
      <c r="B530" t="s">
        <v>201</v>
      </c>
      <c r="Y530" t="s">
        <v>202</v>
      </c>
      <c r="AG530" t="s">
        <v>202</v>
      </c>
      <c r="AJ530" t="s">
        <v>202</v>
      </c>
      <c r="AP530" t="s">
        <v>202</v>
      </c>
      <c r="AQ530" t="s">
        <v>202</v>
      </c>
      <c r="AT530" t="s">
        <v>202</v>
      </c>
      <c r="AU530" t="s">
        <v>202</v>
      </c>
      <c r="AV530" t="s">
        <v>202</v>
      </c>
      <c r="AW530" t="s">
        <v>202</v>
      </c>
      <c r="AX530" t="s">
        <v>202</v>
      </c>
      <c r="AY530" t="s">
        <v>202</v>
      </c>
      <c r="AZ530" t="s">
        <v>202</v>
      </c>
    </row>
    <row r="531" spans="1:52" customFormat="1" x14ac:dyDescent="0.25">
      <c r="A531">
        <v>331022</v>
      </c>
      <c r="B531" t="s">
        <v>201</v>
      </c>
      <c r="AG531" t="s">
        <v>202</v>
      </c>
      <c r="AJ531" t="s">
        <v>202</v>
      </c>
      <c r="AM531" t="s">
        <v>202</v>
      </c>
      <c r="AP531" t="s">
        <v>202</v>
      </c>
      <c r="AQ531" t="s">
        <v>202</v>
      </c>
      <c r="AR531" t="s">
        <v>202</v>
      </c>
      <c r="AS531" t="s">
        <v>202</v>
      </c>
      <c r="AT531" t="s">
        <v>202</v>
      </c>
      <c r="AU531" t="s">
        <v>202</v>
      </c>
      <c r="AV531" t="s">
        <v>202</v>
      </c>
      <c r="AY531" t="s">
        <v>202</v>
      </c>
      <c r="AZ531" t="s">
        <v>202</v>
      </c>
    </row>
    <row r="532" spans="1:52" customFormat="1" x14ac:dyDescent="0.25">
      <c r="A532">
        <v>304516</v>
      </c>
      <c r="B532" t="s">
        <v>201</v>
      </c>
      <c r="AF532" t="s">
        <v>202</v>
      </c>
      <c r="AH532" t="s">
        <v>202</v>
      </c>
      <c r="AQ532" t="s">
        <v>202</v>
      </c>
      <c r="AS532" t="s">
        <v>202</v>
      </c>
      <c r="AT532" t="s">
        <v>202</v>
      </c>
      <c r="AV532" t="s">
        <v>202</v>
      </c>
      <c r="AW532" t="s">
        <v>202</v>
      </c>
      <c r="AX532" t="s">
        <v>202</v>
      </c>
      <c r="AY532" t="s">
        <v>202</v>
      </c>
      <c r="AZ532" t="s">
        <v>202</v>
      </c>
    </row>
    <row r="533" spans="1:52" customFormat="1" x14ac:dyDescent="0.25">
      <c r="A533">
        <v>329693</v>
      </c>
      <c r="B533" t="s">
        <v>201</v>
      </c>
      <c r="Z533" t="s">
        <v>202</v>
      </c>
      <c r="AE533" t="s">
        <v>202</v>
      </c>
      <c r="AJ533" t="s">
        <v>202</v>
      </c>
      <c r="AK533" t="s">
        <v>202</v>
      </c>
      <c r="AQ533" t="s">
        <v>202</v>
      </c>
      <c r="AV533" t="s">
        <v>202</v>
      </c>
      <c r="AW533" t="s">
        <v>202</v>
      </c>
      <c r="AX533" t="s">
        <v>202</v>
      </c>
      <c r="AY533" t="s">
        <v>202</v>
      </c>
      <c r="AZ533" t="s">
        <v>202</v>
      </c>
    </row>
    <row r="534" spans="1:52" customFormat="1" x14ac:dyDescent="0.25">
      <c r="A534">
        <v>328371</v>
      </c>
      <c r="B534" t="s">
        <v>201</v>
      </c>
      <c r="V534" t="s">
        <v>202</v>
      </c>
      <c r="AA534" t="s">
        <v>202</v>
      </c>
      <c r="AM534" t="s">
        <v>202</v>
      </c>
      <c r="AQ534" t="s">
        <v>202</v>
      </c>
      <c r="AV534" t="s">
        <v>202</v>
      </c>
      <c r="AW534" t="s">
        <v>202</v>
      </c>
      <c r="AX534" t="s">
        <v>202</v>
      </c>
      <c r="AY534" t="s">
        <v>202</v>
      </c>
      <c r="AZ534" t="s">
        <v>202</v>
      </c>
    </row>
    <row r="535" spans="1:52" customFormat="1" x14ac:dyDescent="0.25">
      <c r="A535">
        <v>323710</v>
      </c>
      <c r="B535" t="s">
        <v>201</v>
      </c>
      <c r="AG535" t="s">
        <v>202</v>
      </c>
      <c r="AI535" t="s">
        <v>202</v>
      </c>
      <c r="AJ535" t="s">
        <v>202</v>
      </c>
      <c r="AQ535" t="s">
        <v>202</v>
      </c>
      <c r="AT535" t="s">
        <v>202</v>
      </c>
      <c r="AV535" t="s">
        <v>202</v>
      </c>
      <c r="AW535" t="s">
        <v>202</v>
      </c>
      <c r="AZ535" t="s">
        <v>202</v>
      </c>
    </row>
    <row r="536" spans="1:52" customFormat="1" x14ac:dyDescent="0.25">
      <c r="A536">
        <v>330545</v>
      </c>
      <c r="B536" t="s">
        <v>201</v>
      </c>
      <c r="AP536" t="s">
        <v>202</v>
      </c>
      <c r="AU536" t="s">
        <v>202</v>
      </c>
      <c r="AZ536" t="s">
        <v>202</v>
      </c>
    </row>
    <row r="537" spans="1:52" customFormat="1" x14ac:dyDescent="0.25">
      <c r="A537">
        <v>327248</v>
      </c>
      <c r="B537" t="s">
        <v>201</v>
      </c>
      <c r="AG537" t="s">
        <v>202</v>
      </c>
      <c r="AH537" t="s">
        <v>202</v>
      </c>
      <c r="AN537" t="s">
        <v>202</v>
      </c>
      <c r="AO537" t="s">
        <v>202</v>
      </c>
      <c r="AP537" t="s">
        <v>202</v>
      </c>
      <c r="AQ537" t="s">
        <v>202</v>
      </c>
      <c r="AS537" t="s">
        <v>202</v>
      </c>
      <c r="AT537" t="s">
        <v>202</v>
      </c>
      <c r="AU537" t="s">
        <v>202</v>
      </c>
      <c r="AV537" t="s">
        <v>202</v>
      </c>
      <c r="AW537" t="s">
        <v>202</v>
      </c>
      <c r="AX537" t="s">
        <v>202</v>
      </c>
      <c r="AY537" t="s">
        <v>202</v>
      </c>
      <c r="AZ537" t="s">
        <v>202</v>
      </c>
    </row>
    <row r="538" spans="1:52" customFormat="1" x14ac:dyDescent="0.25">
      <c r="A538">
        <v>332113</v>
      </c>
      <c r="B538" t="s">
        <v>201</v>
      </c>
      <c r="L538" t="s">
        <v>202</v>
      </c>
      <c r="AG538" t="s">
        <v>202</v>
      </c>
      <c r="AJ538" t="s">
        <v>202</v>
      </c>
      <c r="AK538" t="s">
        <v>202</v>
      </c>
      <c r="AN538" t="s">
        <v>202</v>
      </c>
      <c r="AO538" t="s">
        <v>202</v>
      </c>
      <c r="AQ538" t="s">
        <v>202</v>
      </c>
      <c r="AR538" t="s">
        <v>202</v>
      </c>
      <c r="AS538" t="s">
        <v>202</v>
      </c>
      <c r="AV538" t="s">
        <v>202</v>
      </c>
      <c r="AW538" t="s">
        <v>202</v>
      </c>
      <c r="AX538" t="s">
        <v>202</v>
      </c>
      <c r="AY538" t="s">
        <v>202</v>
      </c>
      <c r="AZ538" t="s">
        <v>202</v>
      </c>
    </row>
    <row r="539" spans="1:52" customFormat="1" x14ac:dyDescent="0.25">
      <c r="A539">
        <v>333613</v>
      </c>
      <c r="B539" t="s">
        <v>201</v>
      </c>
      <c r="Z539" t="s">
        <v>202</v>
      </c>
      <c r="AG539" t="s">
        <v>202</v>
      </c>
      <c r="AQ539" t="s">
        <v>202</v>
      </c>
      <c r="AT539" t="s">
        <v>202</v>
      </c>
      <c r="AV539" t="s">
        <v>202</v>
      </c>
      <c r="AW539" t="s">
        <v>202</v>
      </c>
      <c r="AX539" t="s">
        <v>202</v>
      </c>
      <c r="AY539" t="s">
        <v>202</v>
      </c>
      <c r="AZ539" t="s">
        <v>202</v>
      </c>
    </row>
    <row r="540" spans="1:52" customFormat="1" x14ac:dyDescent="0.25">
      <c r="A540">
        <v>322542</v>
      </c>
      <c r="B540" t="s">
        <v>201</v>
      </c>
      <c r="AA540" t="s">
        <v>202</v>
      </c>
      <c r="AG540" t="s">
        <v>202</v>
      </c>
      <c r="AN540" t="s">
        <v>202</v>
      </c>
      <c r="AP540" t="s">
        <v>202</v>
      </c>
      <c r="AQ540" t="s">
        <v>202</v>
      </c>
      <c r="AT540" t="s">
        <v>202</v>
      </c>
      <c r="AV540" t="s">
        <v>202</v>
      </c>
      <c r="AW540" t="s">
        <v>202</v>
      </c>
      <c r="AX540" t="s">
        <v>202</v>
      </c>
      <c r="AY540" t="s">
        <v>202</v>
      </c>
    </row>
    <row r="541" spans="1:52" customFormat="1" x14ac:dyDescent="0.25">
      <c r="A541">
        <v>316951</v>
      </c>
      <c r="B541" t="s">
        <v>201</v>
      </c>
      <c r="AG541" t="s">
        <v>202</v>
      </c>
      <c r="AN541" t="s">
        <v>202</v>
      </c>
      <c r="AQ541" t="s">
        <v>202</v>
      </c>
      <c r="AV541" t="s">
        <v>202</v>
      </c>
    </row>
    <row r="542" spans="1:52" customFormat="1" x14ac:dyDescent="0.25">
      <c r="A542">
        <v>333280</v>
      </c>
      <c r="B542" t="s">
        <v>201</v>
      </c>
      <c r="AB542" t="s">
        <v>202</v>
      </c>
      <c r="AN542" t="s">
        <v>202</v>
      </c>
      <c r="AV542" t="s">
        <v>202</v>
      </c>
    </row>
    <row r="543" spans="1:52" customFormat="1" x14ac:dyDescent="0.25">
      <c r="A543">
        <v>328496</v>
      </c>
      <c r="B543" t="s">
        <v>201</v>
      </c>
      <c r="W543" t="s">
        <v>202</v>
      </c>
      <c r="AC543" t="s">
        <v>202</v>
      </c>
      <c r="AF543" t="s">
        <v>202</v>
      </c>
      <c r="AG543" t="s">
        <v>202</v>
      </c>
      <c r="AI543" t="s">
        <v>202</v>
      </c>
      <c r="AK543" t="s">
        <v>202</v>
      </c>
      <c r="AP543" t="s">
        <v>202</v>
      </c>
      <c r="AQ543" t="s">
        <v>202</v>
      </c>
      <c r="AT543" t="s">
        <v>202</v>
      </c>
      <c r="AU543" t="s">
        <v>202</v>
      </c>
      <c r="AV543" t="s">
        <v>202</v>
      </c>
      <c r="AW543" t="s">
        <v>202</v>
      </c>
      <c r="AX543" t="s">
        <v>202</v>
      </c>
      <c r="AY543" t="s">
        <v>202</v>
      </c>
    </row>
    <row r="544" spans="1:52" customFormat="1" x14ac:dyDescent="0.25">
      <c r="A544">
        <v>326115</v>
      </c>
      <c r="B544" t="s">
        <v>201</v>
      </c>
      <c r="U544" t="s">
        <v>202</v>
      </c>
      <c r="Z544" t="s">
        <v>202</v>
      </c>
      <c r="AG544" t="s">
        <v>202</v>
      </c>
      <c r="AO544" t="s">
        <v>202</v>
      </c>
      <c r="AP544" t="s">
        <v>202</v>
      </c>
      <c r="AQ544" t="s">
        <v>202</v>
      </c>
      <c r="AT544" t="s">
        <v>202</v>
      </c>
      <c r="AU544" t="s">
        <v>202</v>
      </c>
      <c r="AV544" t="s">
        <v>202</v>
      </c>
      <c r="AW544" t="s">
        <v>202</v>
      </c>
      <c r="AX544" t="s">
        <v>202</v>
      </c>
      <c r="AY544" t="s">
        <v>202</v>
      </c>
    </row>
    <row r="545" spans="1:52" customFormat="1" x14ac:dyDescent="0.25">
      <c r="A545">
        <v>333172</v>
      </c>
      <c r="B545" t="s">
        <v>201</v>
      </c>
      <c r="AG545" t="s">
        <v>202</v>
      </c>
      <c r="AI545" t="s">
        <v>202</v>
      </c>
      <c r="AJ545" t="s">
        <v>202</v>
      </c>
      <c r="AK545" t="s">
        <v>202</v>
      </c>
      <c r="AP545" t="s">
        <v>202</v>
      </c>
      <c r="AQ545" t="s">
        <v>202</v>
      </c>
      <c r="AT545" t="s">
        <v>202</v>
      </c>
      <c r="AV545" t="s">
        <v>202</v>
      </c>
      <c r="AW545" t="s">
        <v>202</v>
      </c>
      <c r="AX545" t="s">
        <v>202</v>
      </c>
      <c r="AY545" t="s">
        <v>202</v>
      </c>
    </row>
    <row r="546" spans="1:52" customFormat="1" x14ac:dyDescent="0.25">
      <c r="A546">
        <v>325835</v>
      </c>
      <c r="B546" t="s">
        <v>201</v>
      </c>
      <c r="AJ546" t="s">
        <v>202</v>
      </c>
      <c r="AO546" t="s">
        <v>202</v>
      </c>
      <c r="AQ546" t="s">
        <v>202</v>
      </c>
      <c r="AS546" t="s">
        <v>202</v>
      </c>
      <c r="AV546" t="s">
        <v>202</v>
      </c>
      <c r="AW546" t="s">
        <v>202</v>
      </c>
      <c r="AX546" t="s">
        <v>202</v>
      </c>
      <c r="AY546" t="s">
        <v>202</v>
      </c>
    </row>
    <row r="547" spans="1:52" customFormat="1" x14ac:dyDescent="0.25">
      <c r="A547">
        <v>333307</v>
      </c>
      <c r="B547" t="s">
        <v>201</v>
      </c>
      <c r="AG547" t="s">
        <v>202</v>
      </c>
      <c r="AH547" t="s">
        <v>202</v>
      </c>
      <c r="AQ547" t="s">
        <v>202</v>
      </c>
      <c r="AT547" t="s">
        <v>202</v>
      </c>
      <c r="AV547" t="s">
        <v>202</v>
      </c>
      <c r="AW547" t="s">
        <v>202</v>
      </c>
      <c r="AX547" t="s">
        <v>202</v>
      </c>
      <c r="AY547" t="s">
        <v>202</v>
      </c>
    </row>
    <row r="548" spans="1:52" customFormat="1" x14ac:dyDescent="0.25">
      <c r="A548">
        <v>328965</v>
      </c>
      <c r="B548" t="s">
        <v>201</v>
      </c>
      <c r="M548" t="s">
        <v>202</v>
      </c>
      <c r="AD548" t="s">
        <v>202</v>
      </c>
      <c r="AG548" t="s">
        <v>202</v>
      </c>
      <c r="AQ548" t="s">
        <v>202</v>
      </c>
      <c r="AV548" t="s">
        <v>202</v>
      </c>
      <c r="AX548" t="s">
        <v>202</v>
      </c>
      <c r="AY548" t="s">
        <v>202</v>
      </c>
    </row>
    <row r="549" spans="1:52" customFormat="1" x14ac:dyDescent="0.25">
      <c r="A549">
        <v>324927</v>
      </c>
      <c r="B549" t="s">
        <v>201</v>
      </c>
      <c r="AF549" t="s">
        <v>202</v>
      </c>
      <c r="AG549" t="s">
        <v>202</v>
      </c>
      <c r="AO549" t="s">
        <v>202</v>
      </c>
      <c r="AQ549" t="s">
        <v>202</v>
      </c>
      <c r="AV549" t="s">
        <v>202</v>
      </c>
      <c r="AW549" t="s">
        <v>202</v>
      </c>
      <c r="AX549" t="s">
        <v>202</v>
      </c>
    </row>
    <row r="550" spans="1:52" customFormat="1" x14ac:dyDescent="0.25">
      <c r="A550">
        <v>327457</v>
      </c>
      <c r="B550" t="s">
        <v>201</v>
      </c>
      <c r="AG550" t="s">
        <v>202</v>
      </c>
      <c r="AM550" t="s">
        <v>202</v>
      </c>
      <c r="AQ550" t="s">
        <v>202</v>
      </c>
      <c r="AT550" t="s">
        <v>202</v>
      </c>
      <c r="AX550" t="s">
        <v>202</v>
      </c>
      <c r="AY550" t="s">
        <v>202</v>
      </c>
    </row>
    <row r="551" spans="1:52" customFormat="1" x14ac:dyDescent="0.25">
      <c r="A551">
        <v>326991</v>
      </c>
      <c r="B551" t="s">
        <v>201</v>
      </c>
      <c r="AC551" t="s">
        <v>202</v>
      </c>
      <c r="AG551" t="s">
        <v>202</v>
      </c>
      <c r="AQ551" t="s">
        <v>202</v>
      </c>
      <c r="AT551" t="s">
        <v>202</v>
      </c>
      <c r="AV551" t="s">
        <v>202</v>
      </c>
      <c r="AY551" t="s">
        <v>202</v>
      </c>
    </row>
    <row r="552" spans="1:52" customFormat="1" x14ac:dyDescent="0.25">
      <c r="A552">
        <v>303654</v>
      </c>
      <c r="B552" t="s">
        <v>201</v>
      </c>
      <c r="AO552" t="s">
        <v>202</v>
      </c>
      <c r="AP552" t="s">
        <v>202</v>
      </c>
      <c r="AS552" t="s">
        <v>202</v>
      </c>
      <c r="AT552" t="s">
        <v>202</v>
      </c>
      <c r="AU552" t="s">
        <v>202</v>
      </c>
      <c r="AV552" t="s">
        <v>202</v>
      </c>
    </row>
    <row r="553" spans="1:52" customFormat="1" x14ac:dyDescent="0.25">
      <c r="A553">
        <v>333699</v>
      </c>
      <c r="B553" t="s">
        <v>201</v>
      </c>
      <c r="AJ553" t="s">
        <v>202</v>
      </c>
      <c r="AP553" t="s">
        <v>202</v>
      </c>
      <c r="AQ553" t="s">
        <v>202</v>
      </c>
      <c r="AV553" t="s">
        <v>202</v>
      </c>
      <c r="AX553" t="s">
        <v>202</v>
      </c>
    </row>
    <row r="554" spans="1:52" customFormat="1" x14ac:dyDescent="0.25">
      <c r="A554">
        <v>322791</v>
      </c>
      <c r="B554" t="s">
        <v>201</v>
      </c>
      <c r="AG554" t="s">
        <v>202</v>
      </c>
      <c r="AK554" t="s">
        <v>202</v>
      </c>
      <c r="AP554" t="s">
        <v>202</v>
      </c>
      <c r="AQ554" t="s">
        <v>202</v>
      </c>
    </row>
    <row r="555" spans="1:52" customFormat="1" x14ac:dyDescent="0.25">
      <c r="A555">
        <v>323302</v>
      </c>
      <c r="B555" t="s">
        <v>201</v>
      </c>
      <c r="AP555" t="s">
        <v>202</v>
      </c>
      <c r="AV555" t="s">
        <v>202</v>
      </c>
    </row>
    <row r="556" spans="1:52" customFormat="1" x14ac:dyDescent="0.25">
      <c r="A556">
        <v>323577</v>
      </c>
      <c r="B556" t="s">
        <v>201</v>
      </c>
      <c r="AJ556" t="s">
        <v>202</v>
      </c>
      <c r="AQ556" t="s">
        <v>202</v>
      </c>
    </row>
    <row r="557" spans="1:52" customFormat="1" x14ac:dyDescent="0.25">
      <c r="A557">
        <v>327509</v>
      </c>
      <c r="B557" t="s">
        <v>201</v>
      </c>
      <c r="AQ557" t="s">
        <v>202</v>
      </c>
    </row>
    <row r="558" spans="1:52" customFormat="1" x14ac:dyDescent="0.25">
      <c r="A558">
        <v>300904</v>
      </c>
      <c r="B558" t="s">
        <v>201</v>
      </c>
      <c r="AA558" t="s">
        <v>202</v>
      </c>
      <c r="AD558" t="s">
        <v>202</v>
      </c>
      <c r="AJ558" t="s">
        <v>202</v>
      </c>
      <c r="AN558" t="s">
        <v>202</v>
      </c>
      <c r="AO558" t="s">
        <v>202</v>
      </c>
      <c r="AP558" t="s">
        <v>202</v>
      </c>
      <c r="AQ558" t="s">
        <v>202</v>
      </c>
      <c r="AR558" t="s">
        <v>202</v>
      </c>
      <c r="AS558" t="s">
        <v>202</v>
      </c>
      <c r="AT558" t="s">
        <v>202</v>
      </c>
      <c r="AU558" t="s">
        <v>202</v>
      </c>
      <c r="AV558" t="s">
        <v>202</v>
      </c>
      <c r="AW558" t="s">
        <v>202</v>
      </c>
      <c r="AX558" t="s">
        <v>202</v>
      </c>
      <c r="AY558" t="s">
        <v>202</v>
      </c>
      <c r="AZ558" t="s">
        <v>202</v>
      </c>
    </row>
    <row r="559" spans="1:52" customFormat="1" x14ac:dyDescent="0.25">
      <c r="A559">
        <v>331122</v>
      </c>
      <c r="B559" t="s">
        <v>201</v>
      </c>
      <c r="AG559" t="s">
        <v>202</v>
      </c>
      <c r="AH559" t="s">
        <v>202</v>
      </c>
      <c r="AK559" t="s">
        <v>202</v>
      </c>
      <c r="AN559" t="s">
        <v>202</v>
      </c>
      <c r="AO559" t="s">
        <v>202</v>
      </c>
      <c r="AQ559" t="s">
        <v>202</v>
      </c>
      <c r="AS559" t="s">
        <v>202</v>
      </c>
      <c r="AT559" t="s">
        <v>202</v>
      </c>
      <c r="AU559" t="s">
        <v>202</v>
      </c>
      <c r="AV559" t="s">
        <v>202</v>
      </c>
      <c r="AW559" t="s">
        <v>202</v>
      </c>
      <c r="AX559" t="s">
        <v>202</v>
      </c>
      <c r="AY559" t="s">
        <v>202</v>
      </c>
      <c r="AZ559" t="s">
        <v>202</v>
      </c>
    </row>
    <row r="560" spans="1:52" customFormat="1" x14ac:dyDescent="0.25">
      <c r="A560">
        <v>305315</v>
      </c>
      <c r="B560" t="s">
        <v>201</v>
      </c>
      <c r="AD560" t="s">
        <v>202</v>
      </c>
      <c r="AG560" t="s">
        <v>202</v>
      </c>
      <c r="AI560" t="s">
        <v>202</v>
      </c>
      <c r="AM560" t="s">
        <v>202</v>
      </c>
      <c r="AN560" t="s">
        <v>202</v>
      </c>
      <c r="AO560" t="s">
        <v>202</v>
      </c>
      <c r="AP560" t="s">
        <v>202</v>
      </c>
      <c r="AQ560" t="s">
        <v>202</v>
      </c>
      <c r="AR560" t="s">
        <v>202</v>
      </c>
      <c r="AS560" t="s">
        <v>202</v>
      </c>
      <c r="AT560" t="s">
        <v>202</v>
      </c>
      <c r="AU560" t="s">
        <v>202</v>
      </c>
      <c r="AV560" t="s">
        <v>202</v>
      </c>
      <c r="AW560" t="s">
        <v>202</v>
      </c>
      <c r="AX560" t="s">
        <v>202</v>
      </c>
      <c r="AY560" t="s">
        <v>202</v>
      </c>
      <c r="AZ560" t="s">
        <v>202</v>
      </c>
    </row>
    <row r="561" spans="1:52" customFormat="1" x14ac:dyDescent="0.25">
      <c r="A561">
        <v>316564</v>
      </c>
      <c r="B561" t="s">
        <v>201</v>
      </c>
      <c r="AG561" t="s">
        <v>202</v>
      </c>
      <c r="AH561" t="s">
        <v>202</v>
      </c>
      <c r="AO561" t="s">
        <v>202</v>
      </c>
      <c r="AP561" t="s">
        <v>202</v>
      </c>
      <c r="AQ561" t="s">
        <v>202</v>
      </c>
      <c r="AR561" t="s">
        <v>202</v>
      </c>
      <c r="AS561" t="s">
        <v>202</v>
      </c>
      <c r="AT561" t="s">
        <v>202</v>
      </c>
      <c r="AU561" t="s">
        <v>202</v>
      </c>
      <c r="AV561" t="s">
        <v>202</v>
      </c>
      <c r="AW561" t="s">
        <v>202</v>
      </c>
      <c r="AX561" t="s">
        <v>202</v>
      </c>
      <c r="AY561" t="s">
        <v>202</v>
      </c>
      <c r="AZ561" t="s">
        <v>202</v>
      </c>
    </row>
    <row r="562" spans="1:52" customFormat="1" x14ac:dyDescent="0.25">
      <c r="A562">
        <v>322641</v>
      </c>
      <c r="B562" t="s">
        <v>201</v>
      </c>
      <c r="P562" t="s">
        <v>202</v>
      </c>
      <c r="W562" t="s">
        <v>202</v>
      </c>
      <c r="AH562" t="s">
        <v>202</v>
      </c>
      <c r="AI562" t="s">
        <v>202</v>
      </c>
      <c r="AK562" t="s">
        <v>202</v>
      </c>
      <c r="AO562" t="s">
        <v>202</v>
      </c>
      <c r="AP562" t="s">
        <v>202</v>
      </c>
      <c r="AQ562" t="s">
        <v>202</v>
      </c>
      <c r="AR562" t="s">
        <v>202</v>
      </c>
      <c r="AS562" t="s">
        <v>202</v>
      </c>
      <c r="AT562" t="s">
        <v>202</v>
      </c>
      <c r="AU562" t="s">
        <v>202</v>
      </c>
      <c r="AV562" t="s">
        <v>202</v>
      </c>
      <c r="AW562" t="s">
        <v>202</v>
      </c>
      <c r="AX562" t="s">
        <v>202</v>
      </c>
      <c r="AY562" t="s">
        <v>202</v>
      </c>
      <c r="AZ562" t="s">
        <v>202</v>
      </c>
    </row>
    <row r="563" spans="1:52" customFormat="1" x14ac:dyDescent="0.25">
      <c r="A563">
        <v>317585</v>
      </c>
      <c r="B563" t="s">
        <v>201</v>
      </c>
      <c r="Z563" t="s">
        <v>202</v>
      </c>
      <c r="AG563" t="s">
        <v>202</v>
      </c>
      <c r="AI563" t="s">
        <v>202</v>
      </c>
      <c r="AJ563" t="s">
        <v>202</v>
      </c>
      <c r="AK563" t="s">
        <v>202</v>
      </c>
      <c r="AO563" t="s">
        <v>202</v>
      </c>
      <c r="AP563" t="s">
        <v>202</v>
      </c>
      <c r="AQ563" t="s">
        <v>202</v>
      </c>
      <c r="AR563" t="s">
        <v>202</v>
      </c>
      <c r="AS563" t="s">
        <v>202</v>
      </c>
      <c r="AT563" t="s">
        <v>202</v>
      </c>
      <c r="AU563" t="s">
        <v>202</v>
      </c>
      <c r="AV563" t="s">
        <v>202</v>
      </c>
      <c r="AW563" t="s">
        <v>202</v>
      </c>
      <c r="AX563" t="s">
        <v>202</v>
      </c>
      <c r="AY563" t="s">
        <v>202</v>
      </c>
      <c r="AZ563" t="s">
        <v>202</v>
      </c>
    </row>
    <row r="564" spans="1:52" customFormat="1" x14ac:dyDescent="0.25">
      <c r="A564">
        <v>309707</v>
      </c>
      <c r="B564" t="s">
        <v>201</v>
      </c>
      <c r="W564" t="s">
        <v>202</v>
      </c>
      <c r="AE564" t="s">
        <v>202</v>
      </c>
      <c r="AG564" t="s">
        <v>202</v>
      </c>
      <c r="AI564" t="s">
        <v>202</v>
      </c>
      <c r="AK564" t="s">
        <v>202</v>
      </c>
      <c r="AO564" t="s">
        <v>202</v>
      </c>
      <c r="AP564" t="s">
        <v>202</v>
      </c>
      <c r="AQ564" t="s">
        <v>202</v>
      </c>
      <c r="AS564" t="s">
        <v>202</v>
      </c>
      <c r="AT564" t="s">
        <v>202</v>
      </c>
      <c r="AU564" t="s">
        <v>202</v>
      </c>
      <c r="AV564" t="s">
        <v>202</v>
      </c>
      <c r="AW564" t="s">
        <v>202</v>
      </c>
      <c r="AX564" t="s">
        <v>202</v>
      </c>
      <c r="AY564" t="s">
        <v>202</v>
      </c>
      <c r="AZ564" t="s">
        <v>202</v>
      </c>
    </row>
    <row r="565" spans="1:52" customFormat="1" x14ac:dyDescent="0.25">
      <c r="A565">
        <v>327242</v>
      </c>
      <c r="B565" t="s">
        <v>201</v>
      </c>
      <c r="AC565" t="s">
        <v>202</v>
      </c>
      <c r="AG565" t="s">
        <v>202</v>
      </c>
      <c r="AI565" t="s">
        <v>202</v>
      </c>
      <c r="AJ565" t="s">
        <v>202</v>
      </c>
      <c r="AK565" t="s">
        <v>202</v>
      </c>
      <c r="AM565" t="s">
        <v>202</v>
      </c>
      <c r="AP565" t="s">
        <v>202</v>
      </c>
      <c r="AQ565" t="s">
        <v>202</v>
      </c>
      <c r="AR565" t="s">
        <v>202</v>
      </c>
      <c r="AT565" t="s">
        <v>202</v>
      </c>
      <c r="AU565" t="s">
        <v>202</v>
      </c>
      <c r="AV565" t="s">
        <v>202</v>
      </c>
      <c r="AW565" t="s">
        <v>202</v>
      </c>
      <c r="AX565" t="s">
        <v>202</v>
      </c>
      <c r="AY565" t="s">
        <v>202</v>
      </c>
      <c r="AZ565" t="s">
        <v>202</v>
      </c>
    </row>
    <row r="566" spans="1:52" customFormat="1" x14ac:dyDescent="0.25">
      <c r="A566">
        <v>310649</v>
      </c>
      <c r="B566" t="s">
        <v>201</v>
      </c>
      <c r="AD566" t="s">
        <v>202</v>
      </c>
      <c r="AE566" t="s">
        <v>202</v>
      </c>
      <c r="AI566" t="s">
        <v>202</v>
      </c>
      <c r="AJ566" t="s">
        <v>202</v>
      </c>
      <c r="AO566" t="s">
        <v>202</v>
      </c>
      <c r="AP566" t="s">
        <v>202</v>
      </c>
      <c r="AQ566" t="s">
        <v>202</v>
      </c>
      <c r="AR566" t="s">
        <v>202</v>
      </c>
      <c r="AS566" t="s">
        <v>202</v>
      </c>
      <c r="AT566" t="s">
        <v>202</v>
      </c>
      <c r="AU566" t="s">
        <v>202</v>
      </c>
      <c r="AV566" t="s">
        <v>202</v>
      </c>
      <c r="AW566" t="s">
        <v>202</v>
      </c>
      <c r="AX566" t="s">
        <v>202</v>
      </c>
      <c r="AY566" t="s">
        <v>202</v>
      </c>
      <c r="AZ566" t="s">
        <v>202</v>
      </c>
    </row>
    <row r="567" spans="1:52" customFormat="1" x14ac:dyDescent="0.25">
      <c r="A567">
        <v>307601</v>
      </c>
      <c r="B567" t="s">
        <v>201</v>
      </c>
      <c r="AE567" t="s">
        <v>202</v>
      </c>
      <c r="AG567" t="s">
        <v>202</v>
      </c>
      <c r="AJ567" t="s">
        <v>202</v>
      </c>
      <c r="AO567" t="s">
        <v>202</v>
      </c>
      <c r="AP567" t="s">
        <v>202</v>
      </c>
      <c r="AQ567" t="s">
        <v>202</v>
      </c>
      <c r="AR567" t="s">
        <v>202</v>
      </c>
      <c r="AS567" t="s">
        <v>202</v>
      </c>
      <c r="AT567" t="s">
        <v>202</v>
      </c>
      <c r="AU567" t="s">
        <v>202</v>
      </c>
      <c r="AV567" t="s">
        <v>202</v>
      </c>
      <c r="AW567" t="s">
        <v>202</v>
      </c>
      <c r="AX567" t="s">
        <v>202</v>
      </c>
      <c r="AY567" t="s">
        <v>202</v>
      </c>
      <c r="AZ567" t="s">
        <v>202</v>
      </c>
    </row>
    <row r="568" spans="1:52" customFormat="1" x14ac:dyDescent="0.25">
      <c r="A568">
        <v>330505</v>
      </c>
      <c r="B568" t="s">
        <v>201</v>
      </c>
      <c r="Z568" t="s">
        <v>202</v>
      </c>
      <c r="AD568" t="s">
        <v>202</v>
      </c>
      <c r="AL568" t="s">
        <v>202</v>
      </c>
      <c r="AM568" t="s">
        <v>202</v>
      </c>
      <c r="AO568" t="s">
        <v>202</v>
      </c>
      <c r="AP568" t="s">
        <v>202</v>
      </c>
      <c r="AQ568" t="s">
        <v>202</v>
      </c>
      <c r="AR568" t="s">
        <v>202</v>
      </c>
      <c r="AT568" t="s">
        <v>202</v>
      </c>
      <c r="AU568" t="s">
        <v>202</v>
      </c>
      <c r="AV568" t="s">
        <v>202</v>
      </c>
      <c r="AW568" t="s">
        <v>202</v>
      </c>
      <c r="AX568" t="s">
        <v>202</v>
      </c>
      <c r="AY568" t="s">
        <v>202</v>
      </c>
      <c r="AZ568" t="s">
        <v>202</v>
      </c>
    </row>
    <row r="569" spans="1:52" customFormat="1" x14ac:dyDescent="0.25">
      <c r="A569">
        <v>331147</v>
      </c>
      <c r="B569" t="s">
        <v>201</v>
      </c>
      <c r="P569" t="s">
        <v>202</v>
      </c>
      <c r="AG569" t="s">
        <v>202</v>
      </c>
      <c r="AM569" t="s">
        <v>202</v>
      </c>
      <c r="AO569" t="s">
        <v>202</v>
      </c>
      <c r="AP569" t="s">
        <v>202</v>
      </c>
      <c r="AQ569" t="s">
        <v>202</v>
      </c>
      <c r="AR569" t="s">
        <v>202</v>
      </c>
      <c r="AS569" t="s">
        <v>202</v>
      </c>
      <c r="AT569" t="s">
        <v>202</v>
      </c>
      <c r="AU569" t="s">
        <v>202</v>
      </c>
      <c r="AV569" t="s">
        <v>202</v>
      </c>
      <c r="AW569" t="s">
        <v>202</v>
      </c>
      <c r="AX569" t="s">
        <v>202</v>
      </c>
      <c r="AY569" t="s">
        <v>202</v>
      </c>
      <c r="AZ569" t="s">
        <v>202</v>
      </c>
    </row>
    <row r="570" spans="1:52" customFormat="1" x14ac:dyDescent="0.25">
      <c r="A570">
        <v>319790</v>
      </c>
      <c r="B570" t="s">
        <v>201</v>
      </c>
      <c r="Z570" t="s">
        <v>202</v>
      </c>
      <c r="AF570" t="s">
        <v>202</v>
      </c>
      <c r="AG570" t="s">
        <v>202</v>
      </c>
      <c r="AO570" t="s">
        <v>202</v>
      </c>
      <c r="AP570" t="s">
        <v>202</v>
      </c>
      <c r="AQ570" t="s">
        <v>202</v>
      </c>
      <c r="AR570" t="s">
        <v>202</v>
      </c>
      <c r="AT570" t="s">
        <v>202</v>
      </c>
      <c r="AU570" t="s">
        <v>202</v>
      </c>
      <c r="AV570" t="s">
        <v>202</v>
      </c>
      <c r="AW570" t="s">
        <v>202</v>
      </c>
      <c r="AX570" t="s">
        <v>202</v>
      </c>
      <c r="AY570" t="s">
        <v>202</v>
      </c>
      <c r="AZ570" t="s">
        <v>202</v>
      </c>
    </row>
    <row r="571" spans="1:52" customFormat="1" x14ac:dyDescent="0.25">
      <c r="A571">
        <v>322540</v>
      </c>
      <c r="B571" t="s">
        <v>201</v>
      </c>
      <c r="W571" t="s">
        <v>202</v>
      </c>
      <c r="AC571" t="s">
        <v>202</v>
      </c>
      <c r="AJ571" t="s">
        <v>202</v>
      </c>
      <c r="AK571" t="s">
        <v>202</v>
      </c>
      <c r="AP571" t="s">
        <v>202</v>
      </c>
      <c r="AQ571" t="s">
        <v>202</v>
      </c>
      <c r="AR571" t="s">
        <v>202</v>
      </c>
      <c r="AS571" t="s">
        <v>202</v>
      </c>
      <c r="AU571" t="s">
        <v>202</v>
      </c>
      <c r="AV571" t="s">
        <v>202</v>
      </c>
      <c r="AW571" t="s">
        <v>202</v>
      </c>
      <c r="AX571" t="s">
        <v>202</v>
      </c>
      <c r="AY571" t="s">
        <v>202</v>
      </c>
      <c r="AZ571" t="s">
        <v>202</v>
      </c>
    </row>
    <row r="572" spans="1:52" customFormat="1" x14ac:dyDescent="0.25">
      <c r="A572">
        <v>320894</v>
      </c>
      <c r="B572" t="s">
        <v>201</v>
      </c>
      <c r="AJ572" t="s">
        <v>202</v>
      </c>
      <c r="AM572" t="s">
        <v>202</v>
      </c>
      <c r="AO572" t="s">
        <v>202</v>
      </c>
      <c r="AP572" t="s">
        <v>202</v>
      </c>
      <c r="AQ572" t="s">
        <v>202</v>
      </c>
      <c r="AR572" t="s">
        <v>202</v>
      </c>
      <c r="AS572" t="s">
        <v>202</v>
      </c>
      <c r="AT572" t="s">
        <v>202</v>
      </c>
      <c r="AU572" t="s">
        <v>202</v>
      </c>
      <c r="AV572" t="s">
        <v>202</v>
      </c>
      <c r="AW572" t="s">
        <v>202</v>
      </c>
      <c r="AX572" t="s">
        <v>202</v>
      </c>
      <c r="AY572" t="s">
        <v>202</v>
      </c>
      <c r="AZ572" t="s">
        <v>202</v>
      </c>
    </row>
    <row r="573" spans="1:52" customFormat="1" x14ac:dyDescent="0.25">
      <c r="A573">
        <v>331258</v>
      </c>
      <c r="B573" t="s">
        <v>201</v>
      </c>
      <c r="N573" t="s">
        <v>202</v>
      </c>
      <c r="V573" t="s">
        <v>202</v>
      </c>
      <c r="AC573" t="s">
        <v>202</v>
      </c>
      <c r="AM573" t="s">
        <v>202</v>
      </c>
      <c r="AP573" t="s">
        <v>202</v>
      </c>
      <c r="AQ573" t="s">
        <v>202</v>
      </c>
      <c r="AR573" t="s">
        <v>202</v>
      </c>
      <c r="AU573" t="s">
        <v>202</v>
      </c>
      <c r="AV573" t="s">
        <v>202</v>
      </c>
      <c r="AW573" t="s">
        <v>202</v>
      </c>
      <c r="AX573" t="s">
        <v>202</v>
      </c>
      <c r="AY573" t="s">
        <v>202</v>
      </c>
      <c r="AZ573" t="s">
        <v>202</v>
      </c>
    </row>
    <row r="574" spans="1:52" customFormat="1" x14ac:dyDescent="0.25">
      <c r="A574">
        <v>323325</v>
      </c>
      <c r="B574" t="s">
        <v>201</v>
      </c>
      <c r="AG574" t="s">
        <v>202</v>
      </c>
      <c r="AH574" t="s">
        <v>202</v>
      </c>
      <c r="AI574" t="s">
        <v>202</v>
      </c>
      <c r="AO574" t="s">
        <v>202</v>
      </c>
      <c r="AQ574" t="s">
        <v>202</v>
      </c>
      <c r="AT574" t="s">
        <v>202</v>
      </c>
      <c r="AU574" t="s">
        <v>202</v>
      </c>
      <c r="AV574" t="s">
        <v>202</v>
      </c>
      <c r="AW574" t="s">
        <v>202</v>
      </c>
      <c r="AX574" t="s">
        <v>202</v>
      </c>
      <c r="AY574" t="s">
        <v>202</v>
      </c>
      <c r="AZ574" t="s">
        <v>202</v>
      </c>
    </row>
    <row r="575" spans="1:52" customFormat="1" x14ac:dyDescent="0.25">
      <c r="A575">
        <v>325989</v>
      </c>
      <c r="B575" t="s">
        <v>201</v>
      </c>
      <c r="H575" t="s">
        <v>202</v>
      </c>
      <c r="AG575" t="s">
        <v>202</v>
      </c>
      <c r="AM575" t="s">
        <v>202</v>
      </c>
      <c r="AQ575" t="s">
        <v>202</v>
      </c>
      <c r="AS575" t="s">
        <v>202</v>
      </c>
      <c r="AT575" t="s">
        <v>202</v>
      </c>
      <c r="AU575" t="s">
        <v>202</v>
      </c>
      <c r="AV575" t="s">
        <v>202</v>
      </c>
      <c r="AW575" t="s">
        <v>202</v>
      </c>
      <c r="AX575" t="s">
        <v>202</v>
      </c>
      <c r="AY575" t="s">
        <v>202</v>
      </c>
      <c r="AZ575" t="s">
        <v>202</v>
      </c>
    </row>
    <row r="576" spans="1:52" customFormat="1" x14ac:dyDescent="0.25">
      <c r="A576">
        <v>306529</v>
      </c>
      <c r="B576" t="s">
        <v>201</v>
      </c>
      <c r="AG576" t="s">
        <v>202</v>
      </c>
      <c r="AJ576" t="s">
        <v>202</v>
      </c>
      <c r="AO576" t="s">
        <v>202</v>
      </c>
      <c r="AP576" t="s">
        <v>202</v>
      </c>
      <c r="AQ576" t="s">
        <v>202</v>
      </c>
      <c r="AT576" t="s">
        <v>202</v>
      </c>
      <c r="AU576" t="s">
        <v>202</v>
      </c>
      <c r="AV576" t="s">
        <v>202</v>
      </c>
      <c r="AW576" t="s">
        <v>202</v>
      </c>
      <c r="AX576" t="s">
        <v>202</v>
      </c>
      <c r="AY576" t="s">
        <v>202</v>
      </c>
      <c r="AZ576" t="s">
        <v>202</v>
      </c>
    </row>
    <row r="577" spans="1:52" customFormat="1" x14ac:dyDescent="0.25">
      <c r="A577">
        <v>316175</v>
      </c>
      <c r="B577" t="s">
        <v>201</v>
      </c>
      <c r="AA577" t="s">
        <v>202</v>
      </c>
      <c r="AM577" t="s">
        <v>202</v>
      </c>
      <c r="AO577" t="s">
        <v>202</v>
      </c>
      <c r="AP577" t="s">
        <v>202</v>
      </c>
      <c r="AQ577" t="s">
        <v>202</v>
      </c>
      <c r="AS577" t="s">
        <v>202</v>
      </c>
      <c r="AT577" t="s">
        <v>202</v>
      </c>
      <c r="AV577" t="s">
        <v>202</v>
      </c>
      <c r="AW577" t="s">
        <v>202</v>
      </c>
      <c r="AX577" t="s">
        <v>202</v>
      </c>
      <c r="AY577" t="s">
        <v>202</v>
      </c>
      <c r="AZ577" t="s">
        <v>202</v>
      </c>
    </row>
    <row r="578" spans="1:52" customFormat="1" x14ac:dyDescent="0.25">
      <c r="A578">
        <v>330660</v>
      </c>
      <c r="B578" t="s">
        <v>201</v>
      </c>
      <c r="AC578" t="s">
        <v>202</v>
      </c>
      <c r="AK578" t="s">
        <v>202</v>
      </c>
      <c r="AO578" t="s">
        <v>202</v>
      </c>
      <c r="AP578" t="s">
        <v>202</v>
      </c>
      <c r="AQ578" t="s">
        <v>202</v>
      </c>
      <c r="AS578" t="s">
        <v>202</v>
      </c>
      <c r="AT578" t="s">
        <v>202</v>
      </c>
      <c r="AV578" t="s">
        <v>202</v>
      </c>
      <c r="AW578" t="s">
        <v>202</v>
      </c>
      <c r="AX578" t="s">
        <v>202</v>
      </c>
      <c r="AZ578" t="s">
        <v>202</v>
      </c>
    </row>
    <row r="579" spans="1:52" customFormat="1" x14ac:dyDescent="0.25">
      <c r="A579">
        <v>333217</v>
      </c>
      <c r="B579" t="s">
        <v>201</v>
      </c>
      <c r="AG579" t="s">
        <v>202</v>
      </c>
      <c r="AI579" t="s">
        <v>202</v>
      </c>
      <c r="AK579" t="s">
        <v>202</v>
      </c>
      <c r="AM579" t="s">
        <v>202</v>
      </c>
      <c r="AP579" t="s">
        <v>202</v>
      </c>
      <c r="AQ579" t="s">
        <v>202</v>
      </c>
      <c r="AU579" t="s">
        <v>202</v>
      </c>
      <c r="AV579" t="s">
        <v>202</v>
      </c>
      <c r="AW579" t="s">
        <v>202</v>
      </c>
      <c r="AX579" t="s">
        <v>202</v>
      </c>
      <c r="AZ579" t="s">
        <v>202</v>
      </c>
    </row>
    <row r="580" spans="1:52" customFormat="1" x14ac:dyDescent="0.25">
      <c r="A580">
        <v>325362</v>
      </c>
      <c r="B580" t="s">
        <v>201</v>
      </c>
      <c r="N580" t="s">
        <v>202</v>
      </c>
      <c r="P580" t="s">
        <v>202</v>
      </c>
      <c r="AM580" t="s">
        <v>202</v>
      </c>
      <c r="AQ580" t="s">
        <v>202</v>
      </c>
      <c r="AT580" t="s">
        <v>202</v>
      </c>
      <c r="AU580" t="s">
        <v>202</v>
      </c>
      <c r="AV580" t="s">
        <v>202</v>
      </c>
      <c r="AW580" t="s">
        <v>202</v>
      </c>
      <c r="AX580" t="s">
        <v>202</v>
      </c>
      <c r="AY580" t="s">
        <v>202</v>
      </c>
      <c r="AZ580" t="s">
        <v>202</v>
      </c>
    </row>
    <row r="581" spans="1:52" customFormat="1" x14ac:dyDescent="0.25">
      <c r="A581">
        <v>327564</v>
      </c>
      <c r="B581" t="s">
        <v>201</v>
      </c>
      <c r="AH581" t="s">
        <v>202</v>
      </c>
      <c r="AO581" t="s">
        <v>202</v>
      </c>
      <c r="AP581" t="s">
        <v>202</v>
      </c>
      <c r="AQ581" t="s">
        <v>202</v>
      </c>
      <c r="AS581" t="s">
        <v>202</v>
      </c>
      <c r="AT581" t="s">
        <v>202</v>
      </c>
      <c r="AV581" t="s">
        <v>202</v>
      </c>
      <c r="AW581" t="s">
        <v>202</v>
      </c>
      <c r="AX581" t="s">
        <v>202</v>
      </c>
      <c r="AY581" t="s">
        <v>202</v>
      </c>
      <c r="AZ581" t="s">
        <v>202</v>
      </c>
    </row>
    <row r="582" spans="1:52" customFormat="1" x14ac:dyDescent="0.25">
      <c r="A582">
        <v>327571</v>
      </c>
      <c r="B582" t="s">
        <v>201</v>
      </c>
      <c r="AE582" t="s">
        <v>202</v>
      </c>
      <c r="AJ582" t="s">
        <v>202</v>
      </c>
      <c r="AL582" t="s">
        <v>202</v>
      </c>
      <c r="AP582" t="s">
        <v>202</v>
      </c>
      <c r="AQ582" t="s">
        <v>202</v>
      </c>
      <c r="AU582" t="s">
        <v>202</v>
      </c>
      <c r="AV582" t="s">
        <v>202</v>
      </c>
      <c r="AW582" t="s">
        <v>202</v>
      </c>
      <c r="AX582" t="s">
        <v>202</v>
      </c>
      <c r="AY582" t="s">
        <v>202</v>
      </c>
      <c r="AZ582" t="s">
        <v>202</v>
      </c>
    </row>
    <row r="583" spans="1:52" customFormat="1" x14ac:dyDescent="0.25">
      <c r="A583">
        <v>311770</v>
      </c>
      <c r="B583" t="s">
        <v>201</v>
      </c>
      <c r="AC583" t="s">
        <v>202</v>
      </c>
      <c r="AK583" t="s">
        <v>202</v>
      </c>
      <c r="AO583" t="s">
        <v>202</v>
      </c>
      <c r="AP583" t="s">
        <v>202</v>
      </c>
      <c r="AQ583" t="s">
        <v>202</v>
      </c>
      <c r="AU583" t="s">
        <v>202</v>
      </c>
      <c r="AV583" t="s">
        <v>202</v>
      </c>
      <c r="AW583" t="s">
        <v>202</v>
      </c>
      <c r="AX583" t="s">
        <v>202</v>
      </c>
      <c r="AY583" t="s">
        <v>202</v>
      </c>
      <c r="AZ583" t="s">
        <v>202</v>
      </c>
    </row>
    <row r="584" spans="1:52" customFormat="1" x14ac:dyDescent="0.25">
      <c r="A584">
        <v>316928</v>
      </c>
      <c r="B584" t="s">
        <v>201</v>
      </c>
      <c r="AG584" t="s">
        <v>202</v>
      </c>
      <c r="AL584" t="s">
        <v>202</v>
      </c>
      <c r="AQ584" t="s">
        <v>202</v>
      </c>
      <c r="AU584" t="s">
        <v>202</v>
      </c>
      <c r="AV584" t="s">
        <v>202</v>
      </c>
      <c r="AW584" t="s">
        <v>202</v>
      </c>
      <c r="AX584" t="s">
        <v>202</v>
      </c>
      <c r="AY584" t="s">
        <v>202</v>
      </c>
      <c r="AZ584" t="s">
        <v>202</v>
      </c>
    </row>
    <row r="585" spans="1:52" customFormat="1" x14ac:dyDescent="0.25">
      <c r="A585">
        <v>312722</v>
      </c>
      <c r="B585" t="s">
        <v>201</v>
      </c>
      <c r="Y585" t="s">
        <v>202</v>
      </c>
      <c r="AP585" t="s">
        <v>202</v>
      </c>
      <c r="AQ585" t="s">
        <v>202</v>
      </c>
      <c r="AR585" t="s">
        <v>202</v>
      </c>
      <c r="AU585" t="s">
        <v>202</v>
      </c>
      <c r="AV585" t="s">
        <v>202</v>
      </c>
      <c r="AW585" t="s">
        <v>202</v>
      </c>
      <c r="AY585" t="s">
        <v>202</v>
      </c>
      <c r="AZ585" t="s">
        <v>202</v>
      </c>
    </row>
    <row r="586" spans="1:52" customFormat="1" x14ac:dyDescent="0.25">
      <c r="A586">
        <v>324051</v>
      </c>
      <c r="B586" t="s">
        <v>201</v>
      </c>
      <c r="Z586" t="s">
        <v>202</v>
      </c>
      <c r="AP586" t="s">
        <v>202</v>
      </c>
      <c r="AU586" t="s">
        <v>202</v>
      </c>
      <c r="AV586" t="s">
        <v>202</v>
      </c>
      <c r="AW586" t="s">
        <v>202</v>
      </c>
      <c r="AX586" t="s">
        <v>202</v>
      </c>
      <c r="AY586" t="s">
        <v>202</v>
      </c>
      <c r="AZ586" t="s">
        <v>202</v>
      </c>
    </row>
    <row r="587" spans="1:52" customFormat="1" x14ac:dyDescent="0.25">
      <c r="A587">
        <v>323013</v>
      </c>
      <c r="B587" t="s">
        <v>201</v>
      </c>
      <c r="AJ587" t="s">
        <v>202</v>
      </c>
      <c r="AP587" t="s">
        <v>202</v>
      </c>
      <c r="AR587" t="s">
        <v>202</v>
      </c>
      <c r="AU587" t="s">
        <v>202</v>
      </c>
      <c r="AV587" t="s">
        <v>202</v>
      </c>
      <c r="AY587" t="s">
        <v>202</v>
      </c>
      <c r="AZ587" t="s">
        <v>202</v>
      </c>
    </row>
    <row r="588" spans="1:52" customFormat="1" x14ac:dyDescent="0.25">
      <c r="A588">
        <v>324185</v>
      </c>
      <c r="B588" t="s">
        <v>201</v>
      </c>
      <c r="AQ588" t="s">
        <v>202</v>
      </c>
      <c r="AU588" t="s">
        <v>202</v>
      </c>
      <c r="AV588" t="s">
        <v>202</v>
      </c>
      <c r="AW588" t="s">
        <v>202</v>
      </c>
      <c r="AX588" t="s">
        <v>202</v>
      </c>
      <c r="AY588" t="s">
        <v>202</v>
      </c>
      <c r="AZ588" t="s">
        <v>202</v>
      </c>
    </row>
    <row r="589" spans="1:52" customFormat="1" x14ac:dyDescent="0.25">
      <c r="A589">
        <v>329041</v>
      </c>
      <c r="B589" t="s">
        <v>201</v>
      </c>
      <c r="H589" t="s">
        <v>202</v>
      </c>
      <c r="AU589" t="s">
        <v>202</v>
      </c>
      <c r="AV589" t="s">
        <v>202</v>
      </c>
      <c r="AW589" t="s">
        <v>202</v>
      </c>
      <c r="AX589" t="s">
        <v>202</v>
      </c>
      <c r="AY589" t="s">
        <v>202</v>
      </c>
      <c r="AZ589" t="s">
        <v>202</v>
      </c>
    </row>
    <row r="590" spans="1:52" customFormat="1" x14ac:dyDescent="0.25">
      <c r="A590">
        <v>317618</v>
      </c>
      <c r="B590" t="s">
        <v>201</v>
      </c>
      <c r="AK590" t="s">
        <v>202</v>
      </c>
      <c r="AQ590" t="s">
        <v>202</v>
      </c>
      <c r="AV590" t="s">
        <v>202</v>
      </c>
      <c r="AX590" t="s">
        <v>202</v>
      </c>
      <c r="AY590" t="s">
        <v>202</v>
      </c>
      <c r="AZ590" t="s">
        <v>202</v>
      </c>
    </row>
    <row r="591" spans="1:52" customFormat="1" x14ac:dyDescent="0.25">
      <c r="A591">
        <v>313850</v>
      </c>
      <c r="B591" t="s">
        <v>201</v>
      </c>
      <c r="AA591" t="s">
        <v>202</v>
      </c>
      <c r="AQ591" t="s">
        <v>202</v>
      </c>
      <c r="AT591" t="s">
        <v>202</v>
      </c>
      <c r="AV591" t="s">
        <v>202</v>
      </c>
      <c r="AY591" t="s">
        <v>202</v>
      </c>
      <c r="AZ591" t="s">
        <v>202</v>
      </c>
    </row>
    <row r="592" spans="1:52" customFormat="1" x14ac:dyDescent="0.25">
      <c r="A592">
        <v>310048</v>
      </c>
      <c r="B592" t="s">
        <v>201</v>
      </c>
      <c r="AU592" t="s">
        <v>202</v>
      </c>
      <c r="AV592" t="s">
        <v>202</v>
      </c>
      <c r="AW592" t="s">
        <v>202</v>
      </c>
      <c r="AX592" t="s">
        <v>202</v>
      </c>
      <c r="AY592" t="s">
        <v>202</v>
      </c>
      <c r="AZ592" t="s">
        <v>202</v>
      </c>
    </row>
    <row r="593" spans="1:52" customFormat="1" x14ac:dyDescent="0.25">
      <c r="A593">
        <v>324159</v>
      </c>
      <c r="B593" t="s">
        <v>201</v>
      </c>
      <c r="AP593" t="s">
        <v>202</v>
      </c>
      <c r="AQ593" t="s">
        <v>202</v>
      </c>
      <c r="AV593" t="s">
        <v>202</v>
      </c>
      <c r="AW593" t="s">
        <v>202</v>
      </c>
      <c r="AY593" t="s">
        <v>202</v>
      </c>
      <c r="AZ593" t="s">
        <v>202</v>
      </c>
    </row>
    <row r="594" spans="1:52" customFormat="1" x14ac:dyDescent="0.25">
      <c r="A594">
        <v>304541</v>
      </c>
      <c r="B594" t="s">
        <v>201</v>
      </c>
      <c r="Z594" t="s">
        <v>202</v>
      </c>
      <c r="AM594" t="s">
        <v>202</v>
      </c>
      <c r="AP594" t="s">
        <v>202</v>
      </c>
      <c r="AQ594" t="s">
        <v>202</v>
      </c>
      <c r="AY594" t="s">
        <v>202</v>
      </c>
      <c r="AZ594" t="s">
        <v>202</v>
      </c>
    </row>
    <row r="595" spans="1:52" customFormat="1" x14ac:dyDescent="0.25">
      <c r="A595">
        <v>318644</v>
      </c>
      <c r="B595" t="s">
        <v>201</v>
      </c>
      <c r="AM595" t="s">
        <v>202</v>
      </c>
      <c r="AO595" t="s">
        <v>202</v>
      </c>
      <c r="AP595" t="s">
        <v>202</v>
      </c>
      <c r="AR595" t="s">
        <v>202</v>
      </c>
      <c r="AT595" t="s">
        <v>202</v>
      </c>
      <c r="AV595" t="s">
        <v>202</v>
      </c>
      <c r="AW595" t="s">
        <v>202</v>
      </c>
      <c r="AX595" t="s">
        <v>202</v>
      </c>
      <c r="AY595" t="s">
        <v>202</v>
      </c>
      <c r="AZ595" t="s">
        <v>202</v>
      </c>
    </row>
    <row r="596" spans="1:52" customFormat="1" x14ac:dyDescent="0.25">
      <c r="A596">
        <v>322737</v>
      </c>
      <c r="B596" t="s">
        <v>201</v>
      </c>
      <c r="AG596" t="s">
        <v>202</v>
      </c>
      <c r="AH596" t="s">
        <v>202</v>
      </c>
      <c r="AN596" t="s">
        <v>202</v>
      </c>
      <c r="AQ596" t="s">
        <v>202</v>
      </c>
      <c r="AV596" t="s">
        <v>202</v>
      </c>
      <c r="AW596" t="s">
        <v>202</v>
      </c>
      <c r="AY596" t="s">
        <v>202</v>
      </c>
    </row>
    <row r="597" spans="1:52" customFormat="1" x14ac:dyDescent="0.25">
      <c r="A597">
        <v>328629</v>
      </c>
      <c r="B597" t="s">
        <v>201</v>
      </c>
      <c r="AF597" t="s">
        <v>202</v>
      </c>
      <c r="AN597" t="s">
        <v>202</v>
      </c>
      <c r="AT597" t="s">
        <v>202</v>
      </c>
    </row>
    <row r="598" spans="1:52" customFormat="1" x14ac:dyDescent="0.25">
      <c r="A598">
        <v>313678</v>
      </c>
      <c r="B598" t="s">
        <v>201</v>
      </c>
      <c r="AN598" t="s">
        <v>202</v>
      </c>
    </row>
    <row r="599" spans="1:52" customFormat="1" x14ac:dyDescent="0.25">
      <c r="A599">
        <v>322436</v>
      </c>
      <c r="B599" t="s">
        <v>201</v>
      </c>
      <c r="AG599" t="s">
        <v>202</v>
      </c>
      <c r="AK599" t="s">
        <v>202</v>
      </c>
      <c r="AP599" t="s">
        <v>202</v>
      </c>
    </row>
    <row r="600" spans="1:52" customFormat="1" x14ac:dyDescent="0.25">
      <c r="A600">
        <v>333428</v>
      </c>
      <c r="B600" t="s">
        <v>201</v>
      </c>
      <c r="Z600" t="s">
        <v>202</v>
      </c>
      <c r="AH600" t="s">
        <v>202</v>
      </c>
      <c r="AK600" t="s">
        <v>202</v>
      </c>
      <c r="AM600" t="s">
        <v>202</v>
      </c>
      <c r="AO600" t="s">
        <v>202</v>
      </c>
      <c r="AP600" t="s">
        <v>202</v>
      </c>
      <c r="AQ600" t="s">
        <v>202</v>
      </c>
      <c r="AR600" t="s">
        <v>202</v>
      </c>
      <c r="AT600" t="s">
        <v>202</v>
      </c>
      <c r="AU600" t="s">
        <v>202</v>
      </c>
      <c r="AV600" t="s">
        <v>202</v>
      </c>
      <c r="AW600" t="s">
        <v>202</v>
      </c>
      <c r="AX600" t="s">
        <v>202</v>
      </c>
      <c r="AY600" t="s">
        <v>202</v>
      </c>
    </row>
    <row r="601" spans="1:52" customFormat="1" x14ac:dyDescent="0.25">
      <c r="A601">
        <v>325807</v>
      </c>
      <c r="B601" t="s">
        <v>201</v>
      </c>
      <c r="AG601" t="s">
        <v>202</v>
      </c>
      <c r="AI601" t="s">
        <v>202</v>
      </c>
      <c r="AJ601" t="s">
        <v>202</v>
      </c>
      <c r="AO601" t="s">
        <v>202</v>
      </c>
      <c r="AP601" t="s">
        <v>202</v>
      </c>
      <c r="AQ601" t="s">
        <v>202</v>
      </c>
      <c r="AR601" t="s">
        <v>202</v>
      </c>
      <c r="AS601" t="s">
        <v>202</v>
      </c>
      <c r="AT601" t="s">
        <v>202</v>
      </c>
      <c r="AU601" t="s">
        <v>202</v>
      </c>
      <c r="AV601" t="s">
        <v>202</v>
      </c>
      <c r="AW601" t="s">
        <v>202</v>
      </c>
    </row>
    <row r="602" spans="1:52" customFormat="1" x14ac:dyDescent="0.25">
      <c r="A602">
        <v>323356</v>
      </c>
      <c r="B602" t="s">
        <v>201</v>
      </c>
      <c r="X602" t="s">
        <v>202</v>
      </c>
      <c r="AH602" t="s">
        <v>202</v>
      </c>
      <c r="AI602" t="s">
        <v>202</v>
      </c>
      <c r="AK602" t="s">
        <v>202</v>
      </c>
      <c r="AO602" t="s">
        <v>202</v>
      </c>
      <c r="AP602" t="s">
        <v>202</v>
      </c>
      <c r="AS602" t="s">
        <v>202</v>
      </c>
      <c r="AU602" t="s">
        <v>202</v>
      </c>
      <c r="AV602" t="s">
        <v>202</v>
      </c>
      <c r="AW602" t="s">
        <v>202</v>
      </c>
      <c r="AX602" t="s">
        <v>202</v>
      </c>
      <c r="AY602" t="s">
        <v>202</v>
      </c>
    </row>
    <row r="603" spans="1:52" customFormat="1" x14ac:dyDescent="0.25">
      <c r="A603">
        <v>331162</v>
      </c>
      <c r="B603" t="s">
        <v>201</v>
      </c>
      <c r="AE603" t="s">
        <v>202</v>
      </c>
      <c r="AI603" t="s">
        <v>202</v>
      </c>
      <c r="AM603" t="s">
        <v>202</v>
      </c>
      <c r="AP603" t="s">
        <v>202</v>
      </c>
      <c r="AQ603" t="s">
        <v>202</v>
      </c>
      <c r="AS603" t="s">
        <v>202</v>
      </c>
      <c r="AU603" t="s">
        <v>202</v>
      </c>
      <c r="AV603" t="s">
        <v>202</v>
      </c>
      <c r="AX603" t="s">
        <v>202</v>
      </c>
      <c r="AY603" t="s">
        <v>202</v>
      </c>
    </row>
    <row r="604" spans="1:52" customFormat="1" x14ac:dyDescent="0.25">
      <c r="A604">
        <v>322499</v>
      </c>
      <c r="B604" t="s">
        <v>201</v>
      </c>
      <c r="V604" t="s">
        <v>202</v>
      </c>
      <c r="AG604" t="s">
        <v>202</v>
      </c>
      <c r="AK604" t="s">
        <v>202</v>
      </c>
      <c r="AP604" t="s">
        <v>202</v>
      </c>
      <c r="AQ604" t="s">
        <v>202</v>
      </c>
      <c r="AR604" t="s">
        <v>202</v>
      </c>
      <c r="AT604" t="s">
        <v>202</v>
      </c>
      <c r="AV604" t="s">
        <v>202</v>
      </c>
      <c r="AW604" t="s">
        <v>202</v>
      </c>
      <c r="AY604" t="s">
        <v>202</v>
      </c>
    </row>
    <row r="605" spans="1:52" customFormat="1" x14ac:dyDescent="0.25">
      <c r="A605">
        <v>325298</v>
      </c>
      <c r="B605" t="s">
        <v>201</v>
      </c>
      <c r="AH605" t="s">
        <v>202</v>
      </c>
      <c r="AK605" t="s">
        <v>202</v>
      </c>
      <c r="AO605" t="s">
        <v>202</v>
      </c>
      <c r="AP605" t="s">
        <v>202</v>
      </c>
      <c r="AQ605" t="s">
        <v>202</v>
      </c>
      <c r="AR605" t="s">
        <v>202</v>
      </c>
      <c r="AT605" t="s">
        <v>202</v>
      </c>
      <c r="AU605" t="s">
        <v>202</v>
      </c>
      <c r="AV605" t="s">
        <v>202</v>
      </c>
      <c r="AX605" t="s">
        <v>202</v>
      </c>
    </row>
    <row r="606" spans="1:52" customFormat="1" x14ac:dyDescent="0.25">
      <c r="A606">
        <v>321700</v>
      </c>
      <c r="B606" t="s">
        <v>201</v>
      </c>
      <c r="P606" t="s">
        <v>202</v>
      </c>
      <c r="W606" t="s">
        <v>202</v>
      </c>
      <c r="AJ606" t="s">
        <v>202</v>
      </c>
      <c r="AK606" t="s">
        <v>202</v>
      </c>
      <c r="AP606" t="s">
        <v>202</v>
      </c>
      <c r="AS606" t="s">
        <v>202</v>
      </c>
      <c r="AT606" t="s">
        <v>202</v>
      </c>
      <c r="AX606" t="s">
        <v>202</v>
      </c>
      <c r="AY606" t="s">
        <v>202</v>
      </c>
    </row>
    <row r="607" spans="1:52" customFormat="1" x14ac:dyDescent="0.25">
      <c r="A607">
        <v>310558</v>
      </c>
      <c r="B607" t="s">
        <v>201</v>
      </c>
      <c r="Z607" t="s">
        <v>202</v>
      </c>
      <c r="AF607" t="s">
        <v>202</v>
      </c>
      <c r="AI607" t="s">
        <v>202</v>
      </c>
      <c r="AJ607" t="s">
        <v>202</v>
      </c>
      <c r="AP607" t="s">
        <v>202</v>
      </c>
      <c r="AT607" t="s">
        <v>202</v>
      </c>
      <c r="AV607" t="s">
        <v>202</v>
      </c>
      <c r="AX607" t="s">
        <v>202</v>
      </c>
      <c r="AY607" t="s">
        <v>202</v>
      </c>
    </row>
    <row r="608" spans="1:52" customFormat="1" x14ac:dyDescent="0.25">
      <c r="A608">
        <v>315989</v>
      </c>
      <c r="B608" t="s">
        <v>201</v>
      </c>
      <c r="Y608" t="s">
        <v>202</v>
      </c>
      <c r="Z608" t="s">
        <v>202</v>
      </c>
      <c r="AK608" t="s">
        <v>202</v>
      </c>
      <c r="AP608" t="s">
        <v>202</v>
      </c>
      <c r="AQ608" t="s">
        <v>202</v>
      </c>
      <c r="AU608" t="s">
        <v>202</v>
      </c>
      <c r="AW608" t="s">
        <v>202</v>
      </c>
      <c r="AX608" t="s">
        <v>202</v>
      </c>
      <c r="AY608" t="s">
        <v>202</v>
      </c>
    </row>
    <row r="609" spans="1:51" customFormat="1" x14ac:dyDescent="0.25">
      <c r="A609">
        <v>313103</v>
      </c>
      <c r="B609" t="s">
        <v>201</v>
      </c>
      <c r="AG609" t="s">
        <v>202</v>
      </c>
      <c r="AH609" t="s">
        <v>202</v>
      </c>
      <c r="AJ609" t="s">
        <v>202</v>
      </c>
      <c r="AO609" t="s">
        <v>202</v>
      </c>
      <c r="AQ609" t="s">
        <v>202</v>
      </c>
      <c r="AV609" t="s">
        <v>202</v>
      </c>
      <c r="AW609" t="s">
        <v>202</v>
      </c>
      <c r="AY609" t="s">
        <v>202</v>
      </c>
    </row>
    <row r="610" spans="1:51" customFormat="1" x14ac:dyDescent="0.25">
      <c r="A610">
        <v>321310</v>
      </c>
      <c r="B610" t="s">
        <v>201</v>
      </c>
      <c r="AC610" t="s">
        <v>202</v>
      </c>
      <c r="AM610" t="s">
        <v>202</v>
      </c>
      <c r="AO610" t="s">
        <v>202</v>
      </c>
      <c r="AQ610" t="s">
        <v>202</v>
      </c>
      <c r="AU610" t="s">
        <v>202</v>
      </c>
      <c r="AV610" t="s">
        <v>202</v>
      </c>
      <c r="AX610" t="s">
        <v>202</v>
      </c>
      <c r="AY610" t="s">
        <v>202</v>
      </c>
    </row>
    <row r="611" spans="1:51" customFormat="1" x14ac:dyDescent="0.25">
      <c r="A611">
        <v>316939</v>
      </c>
      <c r="B611" t="s">
        <v>201</v>
      </c>
      <c r="AD611" t="s">
        <v>202</v>
      </c>
      <c r="AK611" t="s">
        <v>202</v>
      </c>
      <c r="AP611" t="s">
        <v>202</v>
      </c>
      <c r="AQ611" t="s">
        <v>202</v>
      </c>
      <c r="AR611" t="s">
        <v>202</v>
      </c>
      <c r="AU611" t="s">
        <v>202</v>
      </c>
      <c r="AV611" t="s">
        <v>202</v>
      </c>
      <c r="AY611" t="s">
        <v>202</v>
      </c>
    </row>
    <row r="612" spans="1:51" customFormat="1" x14ac:dyDescent="0.25">
      <c r="A612">
        <v>328336</v>
      </c>
      <c r="B612" t="s">
        <v>201</v>
      </c>
      <c r="AG612" t="s">
        <v>202</v>
      </c>
      <c r="AO612" t="s">
        <v>202</v>
      </c>
      <c r="AP612" t="s">
        <v>202</v>
      </c>
      <c r="AQ612" t="s">
        <v>202</v>
      </c>
      <c r="AU612" t="s">
        <v>202</v>
      </c>
      <c r="AW612" t="s">
        <v>202</v>
      </c>
      <c r="AY612" t="s">
        <v>202</v>
      </c>
    </row>
    <row r="613" spans="1:51" customFormat="1" x14ac:dyDescent="0.25">
      <c r="A613">
        <v>333475</v>
      </c>
      <c r="B613" t="s">
        <v>201</v>
      </c>
      <c r="W613" t="s">
        <v>202</v>
      </c>
      <c r="AI613" t="s">
        <v>202</v>
      </c>
      <c r="AK613" t="s">
        <v>202</v>
      </c>
      <c r="AP613" t="s">
        <v>202</v>
      </c>
      <c r="AU613" t="s">
        <v>202</v>
      </c>
      <c r="AV613" t="s">
        <v>202</v>
      </c>
      <c r="AY613" t="s">
        <v>202</v>
      </c>
    </row>
    <row r="614" spans="1:51" customFormat="1" x14ac:dyDescent="0.25">
      <c r="A614">
        <v>323224</v>
      </c>
      <c r="B614" t="s">
        <v>201</v>
      </c>
      <c r="AC614" t="s">
        <v>202</v>
      </c>
      <c r="AO614" t="s">
        <v>202</v>
      </c>
      <c r="AP614" t="s">
        <v>202</v>
      </c>
      <c r="AT614" t="s">
        <v>202</v>
      </c>
      <c r="AX614" t="s">
        <v>202</v>
      </c>
      <c r="AY614" t="s">
        <v>202</v>
      </c>
    </row>
    <row r="615" spans="1:51" customFormat="1" x14ac:dyDescent="0.25">
      <c r="A615">
        <v>329781</v>
      </c>
      <c r="B615" t="s">
        <v>201</v>
      </c>
      <c r="AC615" t="s">
        <v>202</v>
      </c>
      <c r="AP615" t="s">
        <v>202</v>
      </c>
      <c r="AQ615" t="s">
        <v>202</v>
      </c>
      <c r="AR615" t="s">
        <v>202</v>
      </c>
      <c r="AY615" t="s">
        <v>202</v>
      </c>
    </row>
    <row r="616" spans="1:51" customFormat="1" x14ac:dyDescent="0.25">
      <c r="A616">
        <v>315174</v>
      </c>
      <c r="B616" t="s">
        <v>201</v>
      </c>
      <c r="AG616" t="s">
        <v>202</v>
      </c>
      <c r="AM616" t="s">
        <v>202</v>
      </c>
      <c r="AQ616" t="s">
        <v>202</v>
      </c>
      <c r="AV616" t="s">
        <v>202</v>
      </c>
      <c r="AY616" t="s">
        <v>202</v>
      </c>
    </row>
    <row r="617" spans="1:51" customFormat="1" x14ac:dyDescent="0.25">
      <c r="A617">
        <v>305516</v>
      </c>
      <c r="B617" t="s">
        <v>201</v>
      </c>
      <c r="AK617" t="s">
        <v>202</v>
      </c>
      <c r="AQ617" t="s">
        <v>202</v>
      </c>
      <c r="AU617" t="s">
        <v>202</v>
      </c>
      <c r="AY617" t="s">
        <v>202</v>
      </c>
    </row>
    <row r="618" spans="1:51" customFormat="1" x14ac:dyDescent="0.25">
      <c r="A618">
        <v>320013</v>
      </c>
      <c r="B618" t="s">
        <v>201</v>
      </c>
      <c r="V618" t="s">
        <v>202</v>
      </c>
      <c r="AI618" t="s">
        <v>202</v>
      </c>
      <c r="AT618" t="s">
        <v>202</v>
      </c>
    </row>
    <row r="619" spans="1:51" customFormat="1" x14ac:dyDescent="0.25">
      <c r="A619">
        <v>330893</v>
      </c>
      <c r="B619" t="s">
        <v>201</v>
      </c>
      <c r="N619" t="s">
        <v>202</v>
      </c>
      <c r="AQ619" t="s">
        <v>202</v>
      </c>
    </row>
    <row r="620" spans="1:51" customFormat="1" x14ac:dyDescent="0.25">
      <c r="A620">
        <v>321898</v>
      </c>
      <c r="B620" t="s">
        <v>201</v>
      </c>
      <c r="Y620" t="s">
        <v>202</v>
      </c>
      <c r="AJ620" t="s">
        <v>202</v>
      </c>
    </row>
    <row r="621" spans="1:51" customFormat="1" x14ac:dyDescent="0.25">
      <c r="A621">
        <v>324266</v>
      </c>
      <c r="B621" t="s">
        <v>201</v>
      </c>
      <c r="AQ621" t="s">
        <v>202</v>
      </c>
      <c r="AX621" t="s">
        <v>202</v>
      </c>
    </row>
    <row r="622" spans="1:51" customFormat="1" x14ac:dyDescent="0.25">
      <c r="A622">
        <v>301735</v>
      </c>
      <c r="B622" t="s">
        <v>201</v>
      </c>
      <c r="AQ622" t="s">
        <v>202</v>
      </c>
    </row>
    <row r="623" spans="1:51" customFormat="1" x14ac:dyDescent="0.25">
      <c r="A623">
        <v>310017</v>
      </c>
      <c r="B623" t="s">
        <v>201</v>
      </c>
      <c r="AV623" t="s">
        <v>202</v>
      </c>
    </row>
    <row r="624" spans="1:51" customFormat="1" x14ac:dyDescent="0.25">
      <c r="A624">
        <v>308461</v>
      </c>
      <c r="B624" t="s">
        <v>201</v>
      </c>
      <c r="AT624" t="s">
        <v>202</v>
      </c>
    </row>
    <row r="625" spans="1:52" customFormat="1" x14ac:dyDescent="0.25">
      <c r="A625">
        <v>320624</v>
      </c>
      <c r="B625" t="s">
        <v>201</v>
      </c>
      <c r="AV625" t="s">
        <v>202</v>
      </c>
    </row>
    <row r="626" spans="1:52" customFormat="1" x14ac:dyDescent="0.25">
      <c r="A626">
        <v>300440</v>
      </c>
      <c r="B626" t="s">
        <v>201</v>
      </c>
      <c r="AP626" t="s">
        <v>202</v>
      </c>
    </row>
    <row r="627" spans="1:52" customFormat="1" x14ac:dyDescent="0.25">
      <c r="A627">
        <v>308239</v>
      </c>
      <c r="B627" t="s">
        <v>201</v>
      </c>
      <c r="AQ627" t="s">
        <v>202</v>
      </c>
    </row>
    <row r="628" spans="1:52" customFormat="1" x14ac:dyDescent="0.25">
      <c r="A628">
        <v>323105</v>
      </c>
      <c r="B628" t="s">
        <v>201</v>
      </c>
      <c r="AF628" t="s">
        <v>202</v>
      </c>
      <c r="AO628" t="s">
        <v>202</v>
      </c>
      <c r="AP628" t="s">
        <v>202</v>
      </c>
      <c r="AQ628" t="s">
        <v>202</v>
      </c>
      <c r="AR628" t="s">
        <v>202</v>
      </c>
      <c r="AS628" t="s">
        <v>202</v>
      </c>
      <c r="AU628" t="s">
        <v>202</v>
      </c>
      <c r="AV628" t="s">
        <v>202</v>
      </c>
      <c r="AW628" t="s">
        <v>202</v>
      </c>
      <c r="AX628" t="s">
        <v>202</v>
      </c>
      <c r="AY628" t="s">
        <v>202</v>
      </c>
      <c r="AZ628" t="s">
        <v>202</v>
      </c>
    </row>
    <row r="629" spans="1:52" customFormat="1" x14ac:dyDescent="0.25">
      <c r="A629">
        <v>311089</v>
      </c>
      <c r="B629" t="s">
        <v>201</v>
      </c>
      <c r="AP629" t="s">
        <v>133</v>
      </c>
      <c r="AQ629" t="s">
        <v>133</v>
      </c>
      <c r="AR629" t="s">
        <v>133</v>
      </c>
      <c r="AS629" t="s">
        <v>133</v>
      </c>
      <c r="AT629" t="s">
        <v>135</v>
      </c>
      <c r="AU629" t="s">
        <v>133</v>
      </c>
      <c r="AV629" t="s">
        <v>133</v>
      </c>
      <c r="AW629" t="s">
        <v>133</v>
      </c>
      <c r="AX629" t="s">
        <v>133</v>
      </c>
      <c r="AY629" t="s">
        <v>133</v>
      </c>
      <c r="AZ629" t="s">
        <v>133</v>
      </c>
    </row>
    <row r="630" spans="1:52" customFormat="1" x14ac:dyDescent="0.25">
      <c r="A630">
        <v>303969</v>
      </c>
      <c r="B630" t="s">
        <v>201</v>
      </c>
      <c r="Z630" t="s">
        <v>133</v>
      </c>
      <c r="AF630" t="s">
        <v>136</v>
      </c>
      <c r="AO630" t="s">
        <v>136</v>
      </c>
      <c r="AP630" t="s">
        <v>135</v>
      </c>
      <c r="AQ630" t="s">
        <v>133</v>
      </c>
      <c r="AV630" t="s">
        <v>136</v>
      </c>
      <c r="AW630" t="s">
        <v>136</v>
      </c>
      <c r="AX630" t="s">
        <v>133</v>
      </c>
      <c r="AY630" t="s">
        <v>135</v>
      </c>
    </row>
    <row r="631" spans="1:52" customFormat="1" x14ac:dyDescent="0.25">
      <c r="A631">
        <v>313923</v>
      </c>
      <c r="B631" t="s">
        <v>201</v>
      </c>
      <c r="AV631" t="s">
        <v>136</v>
      </c>
      <c r="AW631" t="s">
        <v>136</v>
      </c>
    </row>
    <row r="632" spans="1:52" customFormat="1" x14ac:dyDescent="0.25">
      <c r="A632">
        <v>326857</v>
      </c>
      <c r="B632" t="s">
        <v>201</v>
      </c>
      <c r="AG632" t="s">
        <v>135</v>
      </c>
      <c r="AM632" t="s">
        <v>136</v>
      </c>
      <c r="AP632" t="s">
        <v>135</v>
      </c>
      <c r="AQ632" t="s">
        <v>133</v>
      </c>
      <c r="AW632" t="s">
        <v>135</v>
      </c>
      <c r="AY632" t="s">
        <v>136</v>
      </c>
    </row>
    <row r="633" spans="1:52" customFormat="1" x14ac:dyDescent="0.25">
      <c r="A633">
        <v>317153</v>
      </c>
      <c r="B633" t="s">
        <v>201</v>
      </c>
      <c r="AG633" t="s">
        <v>136</v>
      </c>
      <c r="AU633" t="s">
        <v>136</v>
      </c>
      <c r="AW633" t="s">
        <v>136</v>
      </c>
      <c r="AX633" t="s">
        <v>136</v>
      </c>
      <c r="AY633" t="s">
        <v>136</v>
      </c>
    </row>
    <row r="634" spans="1:52" customFormat="1" x14ac:dyDescent="0.25">
      <c r="A634">
        <v>326601</v>
      </c>
      <c r="B634" t="s">
        <v>201</v>
      </c>
      <c r="P634" t="s">
        <v>136</v>
      </c>
      <c r="AD634" t="s">
        <v>136</v>
      </c>
      <c r="AQ634" t="s">
        <v>135</v>
      </c>
      <c r="AR634" t="s">
        <v>135</v>
      </c>
      <c r="AS634" t="s">
        <v>135</v>
      </c>
      <c r="AT634" t="s">
        <v>133</v>
      </c>
      <c r="AU634" t="s">
        <v>133</v>
      </c>
      <c r="AV634" t="s">
        <v>133</v>
      </c>
      <c r="AW634" t="s">
        <v>133</v>
      </c>
      <c r="AX634" t="s">
        <v>133</v>
      </c>
      <c r="AY634" t="s">
        <v>133</v>
      </c>
      <c r="AZ634" t="s">
        <v>133</v>
      </c>
    </row>
    <row r="635" spans="1:52" customFormat="1" x14ac:dyDescent="0.25">
      <c r="A635">
        <v>329277</v>
      </c>
      <c r="B635" t="s">
        <v>201</v>
      </c>
      <c r="P635" t="s">
        <v>136</v>
      </c>
      <c r="AA635" t="s">
        <v>136</v>
      </c>
      <c r="AC635" t="s">
        <v>136</v>
      </c>
      <c r="AG635" t="s">
        <v>136</v>
      </c>
      <c r="AL635" t="s">
        <v>136</v>
      </c>
      <c r="AO635" t="s">
        <v>133</v>
      </c>
      <c r="AP635" t="s">
        <v>133</v>
      </c>
      <c r="AQ635" t="s">
        <v>133</v>
      </c>
      <c r="AR635" t="s">
        <v>133</v>
      </c>
      <c r="AS635" t="s">
        <v>133</v>
      </c>
      <c r="AT635" t="s">
        <v>133</v>
      </c>
      <c r="AU635" t="s">
        <v>133</v>
      </c>
      <c r="AV635" t="s">
        <v>133</v>
      </c>
      <c r="AW635" t="s">
        <v>133</v>
      </c>
      <c r="AX635" t="s">
        <v>133</v>
      </c>
      <c r="AY635" t="s">
        <v>133</v>
      </c>
      <c r="AZ635" t="s">
        <v>133</v>
      </c>
    </row>
    <row r="636" spans="1:52" customFormat="1" x14ac:dyDescent="0.25">
      <c r="A636">
        <v>329131</v>
      </c>
      <c r="B636" t="s">
        <v>201</v>
      </c>
      <c r="P636" t="s">
        <v>136</v>
      </c>
      <c r="W636" t="s">
        <v>136</v>
      </c>
      <c r="AA636" t="s">
        <v>136</v>
      </c>
      <c r="AC636" t="s">
        <v>136</v>
      </c>
      <c r="AM636" t="s">
        <v>136</v>
      </c>
      <c r="AO636" t="s">
        <v>133</v>
      </c>
      <c r="AP636" t="s">
        <v>135</v>
      </c>
      <c r="AQ636" t="s">
        <v>135</v>
      </c>
      <c r="AS636" t="s">
        <v>133</v>
      </c>
      <c r="AT636" t="s">
        <v>135</v>
      </c>
      <c r="AU636" t="s">
        <v>133</v>
      </c>
      <c r="AV636" t="s">
        <v>133</v>
      </c>
      <c r="AW636" t="s">
        <v>133</v>
      </c>
      <c r="AX636" t="s">
        <v>133</v>
      </c>
      <c r="AY636" t="s">
        <v>133</v>
      </c>
      <c r="AZ636" t="s">
        <v>133</v>
      </c>
    </row>
    <row r="637" spans="1:52" customFormat="1" x14ac:dyDescent="0.25">
      <c r="A637">
        <v>307850</v>
      </c>
      <c r="B637" t="s">
        <v>201</v>
      </c>
      <c r="AO637" t="s">
        <v>135</v>
      </c>
      <c r="AU637" t="s">
        <v>133</v>
      </c>
      <c r="AV637" t="s">
        <v>133</v>
      </c>
      <c r="AW637" t="s">
        <v>133</v>
      </c>
      <c r="AX637" t="s">
        <v>133</v>
      </c>
      <c r="AY637" t="s">
        <v>133</v>
      </c>
      <c r="AZ637" t="s">
        <v>133</v>
      </c>
    </row>
    <row r="638" spans="1:52" customFormat="1" x14ac:dyDescent="0.25">
      <c r="A638">
        <v>319579</v>
      </c>
      <c r="B638" t="s">
        <v>201</v>
      </c>
      <c r="D638" t="s">
        <v>136</v>
      </c>
      <c r="G638" t="s">
        <v>136</v>
      </c>
      <c r="H638" t="s">
        <v>136</v>
      </c>
      <c r="V638" t="s">
        <v>136</v>
      </c>
      <c r="AQ638" t="s">
        <v>136</v>
      </c>
      <c r="AV638" t="s">
        <v>136</v>
      </c>
      <c r="AY638" t="s">
        <v>136</v>
      </c>
    </row>
    <row r="639" spans="1:52" customFormat="1" x14ac:dyDescent="0.25">
      <c r="A639">
        <v>304256</v>
      </c>
      <c r="B639" t="s">
        <v>201</v>
      </c>
      <c r="AC639" t="s">
        <v>202</v>
      </c>
      <c r="AH639" t="s">
        <v>202</v>
      </c>
      <c r="AI639" t="s">
        <v>202</v>
      </c>
      <c r="AK639" t="s">
        <v>202</v>
      </c>
      <c r="AO639" t="s">
        <v>202</v>
      </c>
      <c r="AP639" t="s">
        <v>202</v>
      </c>
      <c r="AQ639" t="s">
        <v>202</v>
      </c>
      <c r="AR639" t="s">
        <v>202</v>
      </c>
      <c r="AT639" t="s">
        <v>202</v>
      </c>
      <c r="AU639" t="s">
        <v>202</v>
      </c>
      <c r="AV639" t="s">
        <v>202</v>
      </c>
      <c r="AW639" t="s">
        <v>202</v>
      </c>
      <c r="AX639" t="s">
        <v>202</v>
      </c>
      <c r="AY639" t="s">
        <v>202</v>
      </c>
      <c r="AZ639" t="s">
        <v>202</v>
      </c>
    </row>
    <row r="640" spans="1:52" customFormat="1" x14ac:dyDescent="0.25">
      <c r="A640">
        <v>313226</v>
      </c>
      <c r="B640" t="s">
        <v>201</v>
      </c>
      <c r="AO640" t="s">
        <v>202</v>
      </c>
      <c r="AU640" t="s">
        <v>202</v>
      </c>
      <c r="AV640" t="s">
        <v>202</v>
      </c>
      <c r="AW640" t="s">
        <v>202</v>
      </c>
      <c r="AX640" t="s">
        <v>202</v>
      </c>
      <c r="AY640" t="s">
        <v>202</v>
      </c>
      <c r="AZ640" t="s">
        <v>202</v>
      </c>
    </row>
    <row r="641" spans="1:52" customFormat="1" x14ac:dyDescent="0.25">
      <c r="A641">
        <v>317828</v>
      </c>
      <c r="B641" t="s">
        <v>201</v>
      </c>
      <c r="AU641" t="s">
        <v>202</v>
      </c>
      <c r="AV641" t="s">
        <v>202</v>
      </c>
      <c r="AW641" t="s">
        <v>202</v>
      </c>
      <c r="AX641" t="s">
        <v>202</v>
      </c>
      <c r="AY641" t="s">
        <v>202</v>
      </c>
      <c r="AZ641" t="s">
        <v>202</v>
      </c>
    </row>
    <row r="642" spans="1:52" customFormat="1" x14ac:dyDescent="0.25">
      <c r="A642">
        <v>333776</v>
      </c>
      <c r="B642" t="s">
        <v>201</v>
      </c>
      <c r="AU642" t="s">
        <v>202</v>
      </c>
      <c r="AV642" t="s">
        <v>202</v>
      </c>
      <c r="AW642" t="s">
        <v>202</v>
      </c>
      <c r="AX642" t="s">
        <v>202</v>
      </c>
      <c r="AY642" t="s">
        <v>202</v>
      </c>
      <c r="AZ642" t="s">
        <v>202</v>
      </c>
    </row>
    <row r="643" spans="1:52" customFormat="1" x14ac:dyDescent="0.25">
      <c r="A643">
        <v>314589</v>
      </c>
      <c r="B643" t="s">
        <v>201</v>
      </c>
      <c r="O643" t="s">
        <v>4708</v>
      </c>
      <c r="AK643" t="s">
        <v>202</v>
      </c>
      <c r="AO643" t="s">
        <v>202</v>
      </c>
      <c r="AQ643" t="s">
        <v>202</v>
      </c>
    </row>
    <row r="644" spans="1:52" customFormat="1" x14ac:dyDescent="0.25">
      <c r="A644">
        <v>303254</v>
      </c>
      <c r="B644" t="s">
        <v>201</v>
      </c>
      <c r="C644" t="s">
        <v>202</v>
      </c>
      <c r="G644" t="s">
        <v>202</v>
      </c>
      <c r="H644" t="s">
        <v>202</v>
      </c>
      <c r="AC644" t="s">
        <v>202</v>
      </c>
    </row>
    <row r="645" spans="1:52" customFormat="1" x14ac:dyDescent="0.25">
      <c r="A645">
        <v>334881</v>
      </c>
      <c r="B645" t="s">
        <v>201</v>
      </c>
      <c r="AQ645" t="s">
        <v>202</v>
      </c>
      <c r="AW645" t="s">
        <v>202</v>
      </c>
    </row>
    <row r="646" spans="1:52" customFormat="1" x14ac:dyDescent="0.25">
      <c r="A646">
        <v>302938</v>
      </c>
      <c r="B646" t="s">
        <v>201</v>
      </c>
      <c r="AV646" t="s">
        <v>202</v>
      </c>
    </row>
    <row r="647" spans="1:52" customFormat="1" x14ac:dyDescent="0.25">
      <c r="A647">
        <v>327603</v>
      </c>
      <c r="B647" t="s">
        <v>201</v>
      </c>
      <c r="AJ647" t="s">
        <v>202</v>
      </c>
    </row>
    <row r="648" spans="1:52" customFormat="1" x14ac:dyDescent="0.25">
      <c r="A648">
        <v>308002</v>
      </c>
      <c r="B648" t="s">
        <v>201</v>
      </c>
      <c r="AV648" t="s">
        <v>202</v>
      </c>
    </row>
    <row r="649" spans="1:52" customFormat="1" x14ac:dyDescent="0.25">
      <c r="A649">
        <v>322304</v>
      </c>
      <c r="B649" t="s">
        <v>201</v>
      </c>
      <c r="AV649" t="s">
        <v>136</v>
      </c>
    </row>
    <row r="650" spans="1:52" customFormat="1" x14ac:dyDescent="0.25">
      <c r="A650">
        <v>316686</v>
      </c>
      <c r="B650" t="s">
        <v>201</v>
      </c>
      <c r="AV650" t="s">
        <v>136</v>
      </c>
    </row>
    <row r="651" spans="1:52" customFormat="1" x14ac:dyDescent="0.25">
      <c r="A651">
        <v>310458</v>
      </c>
      <c r="B651" t="s">
        <v>201</v>
      </c>
      <c r="AF651" t="s">
        <v>202</v>
      </c>
      <c r="AO651" t="s">
        <v>202</v>
      </c>
      <c r="AP651" t="s">
        <v>202</v>
      </c>
      <c r="AQ651" t="s">
        <v>202</v>
      </c>
      <c r="AR651" t="s">
        <v>202</v>
      </c>
      <c r="AS651" t="s">
        <v>202</v>
      </c>
      <c r="AT651" t="s">
        <v>202</v>
      </c>
      <c r="AU651" t="s">
        <v>202</v>
      </c>
      <c r="AV651" t="s">
        <v>202</v>
      </c>
      <c r="AW651" t="s">
        <v>202</v>
      </c>
      <c r="AX651" t="s">
        <v>202</v>
      </c>
      <c r="AY651" t="s">
        <v>202</v>
      </c>
      <c r="AZ651" t="s">
        <v>202</v>
      </c>
    </row>
    <row r="652" spans="1:52" customFormat="1" x14ac:dyDescent="0.25">
      <c r="A652">
        <v>315035</v>
      </c>
      <c r="B652" t="s">
        <v>201</v>
      </c>
      <c r="AE652" t="s">
        <v>202</v>
      </c>
      <c r="AG652" t="s">
        <v>202</v>
      </c>
      <c r="AI652" t="s">
        <v>202</v>
      </c>
      <c r="AM652" t="s">
        <v>202</v>
      </c>
      <c r="AO652" t="s">
        <v>202</v>
      </c>
      <c r="AP652" t="s">
        <v>202</v>
      </c>
      <c r="AQ652" t="s">
        <v>202</v>
      </c>
      <c r="AR652" t="s">
        <v>202</v>
      </c>
      <c r="AT652" t="s">
        <v>202</v>
      </c>
      <c r="AU652" t="s">
        <v>202</v>
      </c>
      <c r="AV652" t="s">
        <v>202</v>
      </c>
      <c r="AW652" t="s">
        <v>202</v>
      </c>
      <c r="AX652" t="s">
        <v>202</v>
      </c>
      <c r="AY652" t="s">
        <v>202</v>
      </c>
      <c r="AZ652" t="s">
        <v>202</v>
      </c>
    </row>
    <row r="653" spans="1:52" customFormat="1" x14ac:dyDescent="0.25">
      <c r="A653">
        <v>315079</v>
      </c>
      <c r="B653" t="s">
        <v>201</v>
      </c>
      <c r="AG653" t="s">
        <v>202</v>
      </c>
      <c r="AM653" t="s">
        <v>202</v>
      </c>
      <c r="AQ653" t="s">
        <v>202</v>
      </c>
      <c r="AV653" t="s">
        <v>202</v>
      </c>
      <c r="AY653" t="s">
        <v>202</v>
      </c>
    </row>
    <row r="654" spans="1:52" customFormat="1" x14ac:dyDescent="0.25">
      <c r="A654">
        <v>320850</v>
      </c>
      <c r="B654" t="s">
        <v>201</v>
      </c>
      <c r="Z654" t="s">
        <v>202</v>
      </c>
      <c r="AC654" t="s">
        <v>202</v>
      </c>
      <c r="AP654" t="s">
        <v>202</v>
      </c>
      <c r="AQ654" t="s">
        <v>202</v>
      </c>
      <c r="AS654" t="s">
        <v>202</v>
      </c>
      <c r="AT654" t="s">
        <v>202</v>
      </c>
      <c r="AU654" t="s">
        <v>202</v>
      </c>
      <c r="AV654" t="s">
        <v>202</v>
      </c>
      <c r="AW654" t="s">
        <v>202</v>
      </c>
      <c r="AX654" t="s">
        <v>202</v>
      </c>
      <c r="AY654" t="s">
        <v>202</v>
      </c>
      <c r="AZ654" t="s">
        <v>202</v>
      </c>
    </row>
    <row r="655" spans="1:52" customFormat="1" x14ac:dyDescent="0.25">
      <c r="A655">
        <v>318416</v>
      </c>
      <c r="B655" t="s">
        <v>201</v>
      </c>
      <c r="AQ655" t="s">
        <v>202</v>
      </c>
      <c r="AS655" t="s">
        <v>202</v>
      </c>
      <c r="AT655" t="s">
        <v>202</v>
      </c>
      <c r="AU655" t="s">
        <v>202</v>
      </c>
      <c r="AV655" t="s">
        <v>202</v>
      </c>
      <c r="AW655" t="s">
        <v>202</v>
      </c>
      <c r="AX655" t="s">
        <v>202</v>
      </c>
      <c r="AY655" t="s">
        <v>202</v>
      </c>
      <c r="AZ655" t="s">
        <v>202</v>
      </c>
    </row>
    <row r="656" spans="1:52" customFormat="1" x14ac:dyDescent="0.25">
      <c r="A656">
        <v>320386</v>
      </c>
      <c r="B656" t="s">
        <v>201</v>
      </c>
      <c r="X656" t="s">
        <v>202</v>
      </c>
      <c r="AM656" t="s">
        <v>202</v>
      </c>
      <c r="AN656" t="s">
        <v>202</v>
      </c>
      <c r="AO656" t="s">
        <v>202</v>
      </c>
      <c r="AQ656" t="s">
        <v>202</v>
      </c>
      <c r="AR656" t="s">
        <v>202</v>
      </c>
      <c r="AU656" t="s">
        <v>202</v>
      </c>
      <c r="AV656" t="s">
        <v>202</v>
      </c>
      <c r="AW656" t="s">
        <v>202</v>
      </c>
      <c r="AX656" t="s">
        <v>202</v>
      </c>
      <c r="AY656" t="s">
        <v>202</v>
      </c>
      <c r="AZ656" t="s">
        <v>202</v>
      </c>
    </row>
    <row r="657" spans="1:52" customFormat="1" x14ac:dyDescent="0.25">
      <c r="A657">
        <v>306219</v>
      </c>
      <c r="B657" t="s">
        <v>201</v>
      </c>
      <c r="AD657" t="s">
        <v>202</v>
      </c>
      <c r="AE657" t="s">
        <v>202</v>
      </c>
      <c r="AH657" t="s">
        <v>202</v>
      </c>
      <c r="AI657" t="s">
        <v>202</v>
      </c>
      <c r="AJ657" t="s">
        <v>202</v>
      </c>
      <c r="AK657" t="s">
        <v>202</v>
      </c>
      <c r="AO657" t="s">
        <v>202</v>
      </c>
      <c r="AP657" t="s">
        <v>202</v>
      </c>
      <c r="AQ657" t="s">
        <v>202</v>
      </c>
      <c r="AR657" t="s">
        <v>202</v>
      </c>
      <c r="AS657" t="s">
        <v>202</v>
      </c>
      <c r="AT657" t="s">
        <v>202</v>
      </c>
      <c r="AU657" t="s">
        <v>202</v>
      </c>
      <c r="AV657" t="s">
        <v>202</v>
      </c>
      <c r="AW657" t="s">
        <v>202</v>
      </c>
      <c r="AX657" t="s">
        <v>202</v>
      </c>
      <c r="AY657" t="s">
        <v>202</v>
      </c>
      <c r="AZ657" t="s">
        <v>202</v>
      </c>
    </row>
    <row r="658" spans="1:52" customFormat="1" x14ac:dyDescent="0.25">
      <c r="A658">
        <v>321444</v>
      </c>
      <c r="B658" t="s">
        <v>201</v>
      </c>
      <c r="F658" t="s">
        <v>202</v>
      </c>
      <c r="I658" t="s">
        <v>202</v>
      </c>
      <c r="Z658" t="s">
        <v>202</v>
      </c>
      <c r="AL658" t="s">
        <v>202</v>
      </c>
      <c r="AR658" t="s">
        <v>202</v>
      </c>
      <c r="AU658" t="s">
        <v>202</v>
      </c>
      <c r="AV658" t="s">
        <v>202</v>
      </c>
      <c r="AW658" t="s">
        <v>202</v>
      </c>
      <c r="AX658" t="s">
        <v>202</v>
      </c>
      <c r="AY658" t="s">
        <v>202</v>
      </c>
      <c r="AZ658" t="s">
        <v>202</v>
      </c>
    </row>
    <row r="659" spans="1:52" customFormat="1" x14ac:dyDescent="0.25">
      <c r="A659">
        <v>311407</v>
      </c>
      <c r="B659" t="s">
        <v>201</v>
      </c>
      <c r="AF659" t="s">
        <v>202</v>
      </c>
      <c r="AO659" t="s">
        <v>202</v>
      </c>
      <c r="AS659" t="s">
        <v>202</v>
      </c>
      <c r="AT659" t="s">
        <v>202</v>
      </c>
      <c r="AV659" t="s">
        <v>202</v>
      </c>
      <c r="AX659" t="s">
        <v>202</v>
      </c>
      <c r="AZ659" t="s">
        <v>202</v>
      </c>
    </row>
    <row r="660" spans="1:52" customFormat="1" x14ac:dyDescent="0.25">
      <c r="A660">
        <v>311168</v>
      </c>
      <c r="B660" t="s">
        <v>201</v>
      </c>
      <c r="AE660" t="s">
        <v>202</v>
      </c>
      <c r="AQ660" t="s">
        <v>202</v>
      </c>
      <c r="AW660" t="s">
        <v>202</v>
      </c>
      <c r="AX660" t="s">
        <v>202</v>
      </c>
    </row>
    <row r="661" spans="1:52" customFormat="1" x14ac:dyDescent="0.25">
      <c r="A661">
        <v>312703</v>
      </c>
      <c r="B661" t="s">
        <v>201</v>
      </c>
      <c r="AV661" t="s">
        <v>202</v>
      </c>
    </row>
    <row r="662" spans="1:52" customFormat="1" x14ac:dyDescent="0.25">
      <c r="A662">
        <v>313097</v>
      </c>
      <c r="B662" t="s">
        <v>201</v>
      </c>
      <c r="AO662" t="s">
        <v>202</v>
      </c>
      <c r="AP662" t="s">
        <v>202</v>
      </c>
      <c r="AQ662" t="s">
        <v>202</v>
      </c>
      <c r="AT662" t="s">
        <v>202</v>
      </c>
      <c r="AV662" t="s">
        <v>202</v>
      </c>
      <c r="AW662" t="s">
        <v>202</v>
      </c>
      <c r="AY662" t="s">
        <v>202</v>
      </c>
      <c r="AZ662" t="s">
        <v>202</v>
      </c>
    </row>
    <row r="663" spans="1:52" customFormat="1" x14ac:dyDescent="0.25">
      <c r="A663">
        <v>308669</v>
      </c>
      <c r="B663" t="s">
        <v>201</v>
      </c>
      <c r="AG663" t="s">
        <v>202</v>
      </c>
      <c r="AL663" t="s">
        <v>202</v>
      </c>
      <c r="AQ663" t="s">
        <v>202</v>
      </c>
      <c r="AT663" t="s">
        <v>202</v>
      </c>
      <c r="AU663" t="s">
        <v>202</v>
      </c>
      <c r="AV663" t="s">
        <v>202</v>
      </c>
      <c r="AW663" t="s">
        <v>202</v>
      </c>
      <c r="AX663" t="s">
        <v>202</v>
      </c>
      <c r="AY663" t="s">
        <v>202</v>
      </c>
      <c r="AZ663" t="s">
        <v>202</v>
      </c>
    </row>
    <row r="664" spans="1:52" customFormat="1" x14ac:dyDescent="0.25">
      <c r="A664">
        <v>308140</v>
      </c>
      <c r="B664" t="s">
        <v>201</v>
      </c>
      <c r="AE664" t="s">
        <v>202</v>
      </c>
      <c r="AJ664" t="s">
        <v>202</v>
      </c>
      <c r="AM664" t="s">
        <v>202</v>
      </c>
      <c r="AP664" t="s">
        <v>202</v>
      </c>
      <c r="AQ664" t="s">
        <v>202</v>
      </c>
      <c r="AS664" t="s">
        <v>202</v>
      </c>
      <c r="AT664" t="s">
        <v>202</v>
      </c>
      <c r="AU664" t="s">
        <v>202</v>
      </c>
      <c r="AV664" t="s">
        <v>202</v>
      </c>
      <c r="AW664" t="s">
        <v>202</v>
      </c>
      <c r="AX664" t="s">
        <v>202</v>
      </c>
      <c r="AY664" t="s">
        <v>202</v>
      </c>
      <c r="AZ664" t="s">
        <v>202</v>
      </c>
    </row>
    <row r="665" spans="1:52" customFormat="1" x14ac:dyDescent="0.25">
      <c r="A665">
        <v>318926</v>
      </c>
      <c r="B665" t="s">
        <v>201</v>
      </c>
      <c r="Z665" t="s">
        <v>202</v>
      </c>
      <c r="AJ665" t="s">
        <v>202</v>
      </c>
      <c r="AM665" t="s">
        <v>202</v>
      </c>
      <c r="AO665" t="s">
        <v>202</v>
      </c>
      <c r="AP665" t="s">
        <v>202</v>
      </c>
      <c r="AS665" t="s">
        <v>202</v>
      </c>
      <c r="AU665" t="s">
        <v>202</v>
      </c>
      <c r="AV665" t="s">
        <v>202</v>
      </c>
      <c r="AW665" t="s">
        <v>202</v>
      </c>
      <c r="AX665" t="s">
        <v>202</v>
      </c>
      <c r="AY665" t="s">
        <v>202</v>
      </c>
      <c r="AZ665" t="s">
        <v>202</v>
      </c>
    </row>
    <row r="666" spans="1:52" customFormat="1" x14ac:dyDescent="0.25">
      <c r="A666">
        <v>321261</v>
      </c>
      <c r="B666" t="s">
        <v>201</v>
      </c>
      <c r="AG666" t="s">
        <v>202</v>
      </c>
      <c r="AQ666" t="s">
        <v>202</v>
      </c>
      <c r="AT666" t="s">
        <v>202</v>
      </c>
      <c r="AU666" t="s">
        <v>202</v>
      </c>
      <c r="AV666" t="s">
        <v>202</v>
      </c>
      <c r="AW666" t="s">
        <v>202</v>
      </c>
      <c r="AX666" t="s">
        <v>202</v>
      </c>
      <c r="AY666" t="s">
        <v>202</v>
      </c>
      <c r="AZ666" t="s">
        <v>202</v>
      </c>
    </row>
    <row r="667" spans="1:52" customFormat="1" x14ac:dyDescent="0.25">
      <c r="A667">
        <v>300459</v>
      </c>
      <c r="B667" t="s">
        <v>201</v>
      </c>
      <c r="AN667" t="s">
        <v>4709</v>
      </c>
      <c r="AW667" t="s">
        <v>202</v>
      </c>
    </row>
    <row r="668" spans="1:52" customFormat="1" x14ac:dyDescent="0.25">
      <c r="A668">
        <v>309664</v>
      </c>
      <c r="B668" t="s">
        <v>201</v>
      </c>
      <c r="AE668" t="s">
        <v>202</v>
      </c>
      <c r="AK668" t="s">
        <v>202</v>
      </c>
      <c r="AO668" t="s">
        <v>202</v>
      </c>
      <c r="AP668" t="s">
        <v>202</v>
      </c>
      <c r="AQ668" t="s">
        <v>202</v>
      </c>
      <c r="AU668" t="s">
        <v>202</v>
      </c>
      <c r="AV668" t="s">
        <v>202</v>
      </c>
      <c r="AX668" t="s">
        <v>202</v>
      </c>
    </row>
    <row r="669" spans="1:52" customFormat="1" x14ac:dyDescent="0.25">
      <c r="A669">
        <v>306302</v>
      </c>
      <c r="B669" t="s">
        <v>201</v>
      </c>
      <c r="AP669" t="s">
        <v>202</v>
      </c>
      <c r="AQ669" t="s">
        <v>202</v>
      </c>
      <c r="AV669" t="s">
        <v>202</v>
      </c>
      <c r="AX669" t="s">
        <v>202</v>
      </c>
      <c r="AY669" t="s">
        <v>202</v>
      </c>
    </row>
    <row r="670" spans="1:52" customFormat="1" x14ac:dyDescent="0.25">
      <c r="A670">
        <v>313586</v>
      </c>
      <c r="B670" t="s">
        <v>201</v>
      </c>
      <c r="AV670" t="s">
        <v>202</v>
      </c>
      <c r="AW670" t="s">
        <v>202</v>
      </c>
    </row>
    <row r="671" spans="1:52" customFormat="1" x14ac:dyDescent="0.25">
      <c r="A671">
        <v>315940</v>
      </c>
      <c r="B671" t="s">
        <v>201</v>
      </c>
      <c r="AQ671" t="s">
        <v>202</v>
      </c>
    </row>
    <row r="672" spans="1:52" customFormat="1" x14ac:dyDescent="0.25">
      <c r="A672">
        <v>318575</v>
      </c>
      <c r="B672" t="s">
        <v>201</v>
      </c>
      <c r="AB672" t="s">
        <v>202</v>
      </c>
      <c r="AQ672" t="s">
        <v>202</v>
      </c>
      <c r="AV672" t="s">
        <v>202</v>
      </c>
      <c r="AW672" t="s">
        <v>202</v>
      </c>
      <c r="AZ672" t="s">
        <v>202</v>
      </c>
    </row>
    <row r="673" spans="1:52" customFormat="1" x14ac:dyDescent="0.25">
      <c r="A673">
        <v>339437</v>
      </c>
      <c r="B673" t="s">
        <v>201</v>
      </c>
      <c r="AB673" t="s">
        <v>202</v>
      </c>
      <c r="AG673" t="s">
        <v>202</v>
      </c>
      <c r="AJ673" t="s">
        <v>202</v>
      </c>
      <c r="AL673" t="s">
        <v>202</v>
      </c>
      <c r="AM673" t="s">
        <v>202</v>
      </c>
      <c r="AO673" t="s">
        <v>202</v>
      </c>
      <c r="AP673" t="s">
        <v>202</v>
      </c>
      <c r="AQ673" t="s">
        <v>202</v>
      </c>
      <c r="AR673" t="s">
        <v>202</v>
      </c>
      <c r="AS673" t="s">
        <v>202</v>
      </c>
      <c r="AT673" t="s">
        <v>202</v>
      </c>
      <c r="AU673" t="s">
        <v>202</v>
      </c>
      <c r="AV673" t="s">
        <v>202</v>
      </c>
      <c r="AW673" t="s">
        <v>202</v>
      </c>
      <c r="AX673" t="s">
        <v>202</v>
      </c>
      <c r="AY673" t="s">
        <v>202</v>
      </c>
      <c r="AZ673" t="s">
        <v>202</v>
      </c>
    </row>
    <row r="674" spans="1:52" customFormat="1" x14ac:dyDescent="0.25">
      <c r="A674">
        <v>339622</v>
      </c>
      <c r="B674" t="s">
        <v>201</v>
      </c>
      <c r="W674" t="s">
        <v>202</v>
      </c>
      <c r="AC674" t="s">
        <v>202</v>
      </c>
      <c r="AM674" t="s">
        <v>202</v>
      </c>
      <c r="AO674" t="s">
        <v>202</v>
      </c>
      <c r="AP674" t="s">
        <v>202</v>
      </c>
      <c r="AQ674" t="s">
        <v>202</v>
      </c>
      <c r="AR674" t="s">
        <v>202</v>
      </c>
      <c r="AS674" t="s">
        <v>202</v>
      </c>
      <c r="AT674" t="s">
        <v>202</v>
      </c>
      <c r="AU674" t="s">
        <v>202</v>
      </c>
      <c r="AV674" t="s">
        <v>202</v>
      </c>
      <c r="AW674" t="s">
        <v>202</v>
      </c>
      <c r="AX674" t="s">
        <v>202</v>
      </c>
      <c r="AY674" t="s">
        <v>202</v>
      </c>
      <c r="AZ674" t="s">
        <v>202</v>
      </c>
    </row>
    <row r="675" spans="1:52" customFormat="1" x14ac:dyDescent="0.25">
      <c r="A675">
        <v>319345</v>
      </c>
      <c r="B675" t="s">
        <v>201</v>
      </c>
      <c r="AU675" t="s">
        <v>202</v>
      </c>
      <c r="AV675" t="s">
        <v>202</v>
      </c>
      <c r="AW675" t="s">
        <v>202</v>
      </c>
      <c r="AX675" t="s">
        <v>202</v>
      </c>
      <c r="AY675" t="s">
        <v>202</v>
      </c>
      <c r="AZ675" t="s">
        <v>202</v>
      </c>
    </row>
    <row r="676" spans="1:52" customFormat="1" x14ac:dyDescent="0.25">
      <c r="A676">
        <v>328172</v>
      </c>
      <c r="B676" t="s">
        <v>201</v>
      </c>
      <c r="AB676" t="s">
        <v>202</v>
      </c>
      <c r="AG676" t="s">
        <v>202</v>
      </c>
      <c r="AK676" t="s">
        <v>202</v>
      </c>
      <c r="AL676" t="s">
        <v>202</v>
      </c>
      <c r="AO676" t="s">
        <v>202</v>
      </c>
      <c r="AP676" t="s">
        <v>202</v>
      </c>
      <c r="AQ676" t="s">
        <v>202</v>
      </c>
      <c r="AR676" t="s">
        <v>202</v>
      </c>
      <c r="AS676" t="s">
        <v>202</v>
      </c>
      <c r="AT676" t="s">
        <v>202</v>
      </c>
      <c r="AU676" t="s">
        <v>202</v>
      </c>
      <c r="AV676" t="s">
        <v>202</v>
      </c>
      <c r="AW676" t="s">
        <v>202</v>
      </c>
      <c r="AX676" t="s">
        <v>202</v>
      </c>
      <c r="AY676" t="s">
        <v>202</v>
      </c>
      <c r="AZ676" t="s">
        <v>202</v>
      </c>
    </row>
    <row r="677" spans="1:52" customFormat="1" x14ac:dyDescent="0.25">
      <c r="A677">
        <v>330051</v>
      </c>
      <c r="B677" t="s">
        <v>201</v>
      </c>
      <c r="AI677" t="s">
        <v>136</v>
      </c>
      <c r="AM677" t="s">
        <v>135</v>
      </c>
      <c r="AO677" t="s">
        <v>135</v>
      </c>
      <c r="AU677" t="s">
        <v>135</v>
      </c>
      <c r="AV677" t="s">
        <v>135</v>
      </c>
      <c r="AW677" t="s">
        <v>135</v>
      </c>
      <c r="AX677" t="s">
        <v>135</v>
      </c>
      <c r="AZ677" t="s">
        <v>133</v>
      </c>
    </row>
    <row r="678" spans="1:52" customFormat="1" x14ac:dyDescent="0.25">
      <c r="A678">
        <v>338890</v>
      </c>
      <c r="B678" t="s">
        <v>201</v>
      </c>
      <c r="AB678" t="s">
        <v>135</v>
      </c>
      <c r="AI678" t="s">
        <v>136</v>
      </c>
      <c r="AJ678" t="s">
        <v>135</v>
      </c>
      <c r="AL678" t="s">
        <v>133</v>
      </c>
      <c r="AN678" t="s">
        <v>133</v>
      </c>
      <c r="AO678" t="s">
        <v>133</v>
      </c>
      <c r="AP678" t="s">
        <v>133</v>
      </c>
      <c r="AQ678" t="s">
        <v>133</v>
      </c>
      <c r="AR678" t="s">
        <v>133</v>
      </c>
      <c r="AS678" t="s">
        <v>133</v>
      </c>
      <c r="AT678" t="s">
        <v>133</v>
      </c>
      <c r="AU678" t="s">
        <v>133</v>
      </c>
      <c r="AV678" t="s">
        <v>133</v>
      </c>
      <c r="AW678" t="s">
        <v>133</v>
      </c>
      <c r="AX678" t="s">
        <v>133</v>
      </c>
      <c r="AY678" t="s">
        <v>133</v>
      </c>
      <c r="AZ678" t="s">
        <v>133</v>
      </c>
    </row>
    <row r="679" spans="1:52" customFormat="1" x14ac:dyDescent="0.25">
      <c r="A679">
        <v>331800</v>
      </c>
      <c r="B679" t="s">
        <v>201</v>
      </c>
      <c r="U679" t="s">
        <v>133</v>
      </c>
      <c r="AC679" t="s">
        <v>135</v>
      </c>
      <c r="AG679" t="s">
        <v>135</v>
      </c>
      <c r="AL679" t="s">
        <v>135</v>
      </c>
      <c r="AM679" t="s">
        <v>135</v>
      </c>
      <c r="AN679" t="s">
        <v>133</v>
      </c>
      <c r="AO679" t="s">
        <v>133</v>
      </c>
      <c r="AP679" t="s">
        <v>133</v>
      </c>
      <c r="AQ679" t="s">
        <v>133</v>
      </c>
      <c r="AR679" t="s">
        <v>133</v>
      </c>
      <c r="AS679" t="s">
        <v>133</v>
      </c>
      <c r="AT679" t="s">
        <v>133</v>
      </c>
      <c r="AU679" t="s">
        <v>133</v>
      </c>
      <c r="AV679" t="s">
        <v>133</v>
      </c>
      <c r="AW679" t="s">
        <v>133</v>
      </c>
      <c r="AX679" t="s">
        <v>133</v>
      </c>
      <c r="AY679" t="s">
        <v>135</v>
      </c>
      <c r="AZ679" t="s">
        <v>133</v>
      </c>
    </row>
    <row r="680" spans="1:52" customFormat="1" x14ac:dyDescent="0.25">
      <c r="A680">
        <v>333030</v>
      </c>
      <c r="B680" t="s">
        <v>201</v>
      </c>
      <c r="AN680" t="s">
        <v>133</v>
      </c>
      <c r="AV680" t="s">
        <v>133</v>
      </c>
      <c r="AW680" t="s">
        <v>133</v>
      </c>
      <c r="AY680" t="s">
        <v>135</v>
      </c>
      <c r="AZ680" t="s">
        <v>133</v>
      </c>
    </row>
    <row r="681" spans="1:52" customFormat="1" x14ac:dyDescent="0.25">
      <c r="A681">
        <v>339024</v>
      </c>
      <c r="B681" t="s">
        <v>201</v>
      </c>
      <c r="AG681" t="s">
        <v>133</v>
      </c>
      <c r="AN681" t="s">
        <v>133</v>
      </c>
      <c r="AP681" t="s">
        <v>133</v>
      </c>
      <c r="AQ681" t="s">
        <v>133</v>
      </c>
      <c r="AR681" t="s">
        <v>133</v>
      </c>
      <c r="AT681" t="s">
        <v>135</v>
      </c>
      <c r="AV681" t="s">
        <v>133</v>
      </c>
      <c r="AW681" t="s">
        <v>133</v>
      </c>
      <c r="AX681" t="s">
        <v>133</v>
      </c>
      <c r="AZ681" t="s">
        <v>133</v>
      </c>
    </row>
    <row r="682" spans="1:52" customFormat="1" x14ac:dyDescent="0.25">
      <c r="A682">
        <v>332631</v>
      </c>
      <c r="B682" t="s">
        <v>201</v>
      </c>
      <c r="X682" t="s">
        <v>136</v>
      </c>
      <c r="AA682" t="s">
        <v>135</v>
      </c>
      <c r="AM682" t="s">
        <v>136</v>
      </c>
      <c r="AN682" t="s">
        <v>133</v>
      </c>
      <c r="AQ682" t="s">
        <v>135</v>
      </c>
      <c r="AT682" t="s">
        <v>136</v>
      </c>
      <c r="AU682" t="s">
        <v>135</v>
      </c>
      <c r="AV682" t="s">
        <v>135</v>
      </c>
      <c r="AX682" t="s">
        <v>135</v>
      </c>
      <c r="AY682" t="s">
        <v>135</v>
      </c>
      <c r="AZ682" t="s">
        <v>133</v>
      </c>
    </row>
    <row r="683" spans="1:52" customFormat="1" x14ac:dyDescent="0.25">
      <c r="A683">
        <v>327608</v>
      </c>
      <c r="B683" t="s">
        <v>201</v>
      </c>
      <c r="P683" t="s">
        <v>136</v>
      </c>
      <c r="AG683" t="s">
        <v>135</v>
      </c>
      <c r="AJ683" t="s">
        <v>136</v>
      </c>
      <c r="AL683" t="s">
        <v>136</v>
      </c>
      <c r="AN683" t="s">
        <v>133</v>
      </c>
      <c r="AO683" t="s">
        <v>133</v>
      </c>
      <c r="AQ683" t="s">
        <v>133</v>
      </c>
      <c r="AT683" t="s">
        <v>136</v>
      </c>
      <c r="AU683" t="s">
        <v>135</v>
      </c>
      <c r="AV683" t="s">
        <v>133</v>
      </c>
      <c r="AW683" t="s">
        <v>133</v>
      </c>
      <c r="AX683" t="s">
        <v>135</v>
      </c>
      <c r="AY683" t="s">
        <v>133</v>
      </c>
      <c r="AZ683" t="s">
        <v>133</v>
      </c>
    </row>
    <row r="684" spans="1:52" customFormat="1" x14ac:dyDescent="0.25">
      <c r="A684">
        <v>329976</v>
      </c>
      <c r="B684" t="s">
        <v>201</v>
      </c>
      <c r="AG684" t="s">
        <v>133</v>
      </c>
      <c r="AL684" t="s">
        <v>136</v>
      </c>
      <c r="AM684" t="s">
        <v>136</v>
      </c>
      <c r="AN684" t="s">
        <v>133</v>
      </c>
      <c r="AP684" t="s">
        <v>133</v>
      </c>
      <c r="AQ684" t="s">
        <v>133</v>
      </c>
      <c r="AS684" t="s">
        <v>133</v>
      </c>
      <c r="AT684" t="s">
        <v>135</v>
      </c>
      <c r="AU684" t="s">
        <v>133</v>
      </c>
      <c r="AV684" t="s">
        <v>133</v>
      </c>
      <c r="AW684" t="s">
        <v>133</v>
      </c>
      <c r="AX684" t="s">
        <v>133</v>
      </c>
      <c r="AY684" t="s">
        <v>133</v>
      </c>
      <c r="AZ684" t="s">
        <v>133</v>
      </c>
    </row>
    <row r="685" spans="1:52" customFormat="1" x14ac:dyDescent="0.25">
      <c r="A685">
        <v>313753</v>
      </c>
      <c r="B685" t="s">
        <v>201</v>
      </c>
      <c r="C685" t="s">
        <v>136</v>
      </c>
      <c r="AI685" t="s">
        <v>136</v>
      </c>
      <c r="AJ685" t="s">
        <v>136</v>
      </c>
      <c r="AK685" t="s">
        <v>136</v>
      </c>
      <c r="AL685" t="s">
        <v>136</v>
      </c>
      <c r="AN685" t="s">
        <v>133</v>
      </c>
      <c r="AO685" t="s">
        <v>135</v>
      </c>
      <c r="AP685" t="s">
        <v>133</v>
      </c>
      <c r="AQ685" t="s">
        <v>133</v>
      </c>
      <c r="AR685" t="s">
        <v>133</v>
      </c>
      <c r="AT685" t="s">
        <v>135</v>
      </c>
      <c r="AU685" t="s">
        <v>133</v>
      </c>
      <c r="AV685" t="s">
        <v>133</v>
      </c>
      <c r="AW685" t="s">
        <v>133</v>
      </c>
      <c r="AX685" t="s">
        <v>133</v>
      </c>
      <c r="AY685" t="s">
        <v>133</v>
      </c>
      <c r="AZ685" t="s">
        <v>133</v>
      </c>
    </row>
    <row r="686" spans="1:52" customFormat="1" x14ac:dyDescent="0.25">
      <c r="A686">
        <v>331995</v>
      </c>
      <c r="B686" t="s">
        <v>201</v>
      </c>
      <c r="Z686" t="s">
        <v>136</v>
      </c>
      <c r="AG686" t="s">
        <v>136</v>
      </c>
      <c r="AJ686" t="s">
        <v>135</v>
      </c>
      <c r="AL686" t="s">
        <v>133</v>
      </c>
      <c r="AM686" t="s">
        <v>135</v>
      </c>
      <c r="AN686" t="s">
        <v>133</v>
      </c>
      <c r="AO686" t="s">
        <v>133</v>
      </c>
      <c r="AP686" t="s">
        <v>133</v>
      </c>
      <c r="AQ686" t="s">
        <v>133</v>
      </c>
      <c r="AR686" t="s">
        <v>133</v>
      </c>
      <c r="AS686" t="s">
        <v>133</v>
      </c>
      <c r="AT686" t="s">
        <v>133</v>
      </c>
      <c r="AU686" t="s">
        <v>133</v>
      </c>
      <c r="AV686" t="s">
        <v>133</v>
      </c>
      <c r="AW686" t="s">
        <v>133</v>
      </c>
      <c r="AX686" t="s">
        <v>133</v>
      </c>
      <c r="AY686" t="s">
        <v>133</v>
      </c>
      <c r="AZ686" t="s">
        <v>133</v>
      </c>
    </row>
    <row r="687" spans="1:52" customFormat="1" x14ac:dyDescent="0.25">
      <c r="A687">
        <v>304264</v>
      </c>
      <c r="B687" t="s">
        <v>201</v>
      </c>
      <c r="AA687" t="s">
        <v>133</v>
      </c>
      <c r="AJ687" t="s">
        <v>135</v>
      </c>
      <c r="AN687" t="s">
        <v>133</v>
      </c>
      <c r="AO687" t="s">
        <v>133</v>
      </c>
      <c r="AP687" t="s">
        <v>135</v>
      </c>
      <c r="AQ687" t="s">
        <v>133</v>
      </c>
      <c r="AR687" t="s">
        <v>135</v>
      </c>
      <c r="AS687" t="s">
        <v>133</v>
      </c>
      <c r="AT687" t="s">
        <v>135</v>
      </c>
      <c r="AU687" t="s">
        <v>133</v>
      </c>
      <c r="AV687" t="s">
        <v>133</v>
      </c>
      <c r="AW687" t="s">
        <v>133</v>
      </c>
      <c r="AX687" t="s">
        <v>133</v>
      </c>
      <c r="AY687" t="s">
        <v>133</v>
      </c>
      <c r="AZ687" t="s">
        <v>133</v>
      </c>
    </row>
    <row r="688" spans="1:52" customFormat="1" x14ac:dyDescent="0.25">
      <c r="A688">
        <v>323119</v>
      </c>
      <c r="B688" t="s">
        <v>201</v>
      </c>
      <c r="AI688" t="s">
        <v>136</v>
      </c>
      <c r="AJ688" t="s">
        <v>135</v>
      </c>
      <c r="AM688" t="s">
        <v>136</v>
      </c>
      <c r="AN688" t="s">
        <v>133</v>
      </c>
      <c r="AO688" t="s">
        <v>133</v>
      </c>
      <c r="AP688" t="s">
        <v>133</v>
      </c>
      <c r="AQ688" t="s">
        <v>133</v>
      </c>
      <c r="AR688" t="s">
        <v>133</v>
      </c>
      <c r="AS688" t="s">
        <v>133</v>
      </c>
      <c r="AT688" t="s">
        <v>133</v>
      </c>
      <c r="AU688" t="s">
        <v>133</v>
      </c>
      <c r="AV688" t="s">
        <v>133</v>
      </c>
      <c r="AW688" t="s">
        <v>133</v>
      </c>
      <c r="AX688" t="s">
        <v>133</v>
      </c>
      <c r="AY688" t="s">
        <v>133</v>
      </c>
      <c r="AZ688" t="s">
        <v>133</v>
      </c>
    </row>
    <row r="689" spans="1:52" customFormat="1" x14ac:dyDescent="0.25">
      <c r="A689">
        <v>326740</v>
      </c>
      <c r="B689" t="s">
        <v>201</v>
      </c>
      <c r="AG689" t="s">
        <v>136</v>
      </c>
      <c r="AJ689" t="s">
        <v>133</v>
      </c>
      <c r="AM689" t="s">
        <v>133</v>
      </c>
      <c r="AN689" t="s">
        <v>133</v>
      </c>
      <c r="AO689" t="s">
        <v>133</v>
      </c>
      <c r="AP689" t="s">
        <v>133</v>
      </c>
      <c r="AQ689" t="s">
        <v>133</v>
      </c>
      <c r="AR689" t="s">
        <v>133</v>
      </c>
      <c r="AS689" t="s">
        <v>133</v>
      </c>
      <c r="AT689" t="s">
        <v>133</v>
      </c>
      <c r="AU689" t="s">
        <v>133</v>
      </c>
      <c r="AV689" t="s">
        <v>133</v>
      </c>
      <c r="AW689" t="s">
        <v>133</v>
      </c>
      <c r="AX689" t="s">
        <v>133</v>
      </c>
      <c r="AY689" t="s">
        <v>133</v>
      </c>
      <c r="AZ689" t="s">
        <v>133</v>
      </c>
    </row>
    <row r="690" spans="1:52" customFormat="1" x14ac:dyDescent="0.25">
      <c r="A690">
        <v>339499</v>
      </c>
      <c r="B690" t="s">
        <v>201</v>
      </c>
      <c r="AI690" t="s">
        <v>133</v>
      </c>
      <c r="AJ690" t="s">
        <v>133</v>
      </c>
      <c r="AM690" t="s">
        <v>133</v>
      </c>
      <c r="AN690" t="s">
        <v>133</v>
      </c>
      <c r="AO690" t="s">
        <v>133</v>
      </c>
      <c r="AP690" t="s">
        <v>133</v>
      </c>
      <c r="AQ690" t="s">
        <v>133</v>
      </c>
      <c r="AR690" t="s">
        <v>133</v>
      </c>
      <c r="AS690" t="s">
        <v>133</v>
      </c>
      <c r="AT690" t="s">
        <v>133</v>
      </c>
      <c r="AU690" t="s">
        <v>133</v>
      </c>
      <c r="AV690" t="s">
        <v>133</v>
      </c>
      <c r="AW690" t="s">
        <v>133</v>
      </c>
      <c r="AX690" t="s">
        <v>133</v>
      </c>
      <c r="AY690" t="s">
        <v>133</v>
      </c>
      <c r="AZ690" t="s">
        <v>133</v>
      </c>
    </row>
    <row r="691" spans="1:52" customFormat="1" x14ac:dyDescent="0.25">
      <c r="A691">
        <v>337895</v>
      </c>
      <c r="B691" t="s">
        <v>201</v>
      </c>
      <c r="AN691" t="s">
        <v>135</v>
      </c>
      <c r="AQ691" t="s">
        <v>136</v>
      </c>
      <c r="AT691" t="s">
        <v>136</v>
      </c>
      <c r="AV691" t="s">
        <v>133</v>
      </c>
      <c r="AW691" t="s">
        <v>133</v>
      </c>
      <c r="AX691" t="s">
        <v>135</v>
      </c>
      <c r="AY691" t="s">
        <v>135</v>
      </c>
      <c r="AZ691" t="s">
        <v>133</v>
      </c>
    </row>
    <row r="692" spans="1:52" customFormat="1" x14ac:dyDescent="0.25">
      <c r="A692">
        <v>323561</v>
      </c>
      <c r="B692" t="s">
        <v>201</v>
      </c>
      <c r="AG692" t="s">
        <v>136</v>
      </c>
      <c r="AH692" t="s">
        <v>135</v>
      </c>
      <c r="AN692" t="s">
        <v>135</v>
      </c>
      <c r="AQ692" t="s">
        <v>136</v>
      </c>
      <c r="AV692" t="s">
        <v>135</v>
      </c>
      <c r="AX692" t="s">
        <v>135</v>
      </c>
      <c r="AZ692" t="s">
        <v>133</v>
      </c>
    </row>
    <row r="693" spans="1:52" customFormat="1" x14ac:dyDescent="0.25">
      <c r="A693">
        <v>331007</v>
      </c>
      <c r="B693" t="s">
        <v>201</v>
      </c>
      <c r="W693" t="s">
        <v>136</v>
      </c>
      <c r="AC693" t="s">
        <v>136</v>
      </c>
      <c r="AJ693" t="s">
        <v>136</v>
      </c>
      <c r="AM693" t="s">
        <v>136</v>
      </c>
      <c r="AN693" t="s">
        <v>135</v>
      </c>
      <c r="AO693" t="s">
        <v>133</v>
      </c>
      <c r="AP693" t="s">
        <v>136</v>
      </c>
      <c r="AQ693" t="s">
        <v>133</v>
      </c>
      <c r="AR693" t="s">
        <v>135</v>
      </c>
      <c r="AS693" t="s">
        <v>133</v>
      </c>
      <c r="AV693" t="s">
        <v>135</v>
      </c>
      <c r="AW693" t="s">
        <v>135</v>
      </c>
      <c r="AX693" t="s">
        <v>135</v>
      </c>
      <c r="AY693" t="s">
        <v>135</v>
      </c>
      <c r="AZ693" t="s">
        <v>133</v>
      </c>
    </row>
    <row r="694" spans="1:52" customFormat="1" x14ac:dyDescent="0.25">
      <c r="A694">
        <v>335820</v>
      </c>
      <c r="B694" t="s">
        <v>201</v>
      </c>
      <c r="W694" t="s">
        <v>136</v>
      </c>
      <c r="AI694" t="s">
        <v>135</v>
      </c>
      <c r="AJ694" t="s">
        <v>135</v>
      </c>
      <c r="AL694" t="s">
        <v>135</v>
      </c>
      <c r="AN694" t="s">
        <v>135</v>
      </c>
      <c r="AO694" t="s">
        <v>135</v>
      </c>
      <c r="AP694" t="s">
        <v>135</v>
      </c>
      <c r="AQ694" t="s">
        <v>133</v>
      </c>
      <c r="AR694" t="s">
        <v>133</v>
      </c>
      <c r="AS694" t="s">
        <v>133</v>
      </c>
      <c r="AT694" t="s">
        <v>133</v>
      </c>
      <c r="AU694" t="s">
        <v>133</v>
      </c>
      <c r="AV694" t="s">
        <v>133</v>
      </c>
      <c r="AW694" t="s">
        <v>133</v>
      </c>
      <c r="AX694" t="s">
        <v>133</v>
      </c>
      <c r="AY694" t="s">
        <v>133</v>
      </c>
      <c r="AZ694" t="s">
        <v>133</v>
      </c>
    </row>
    <row r="695" spans="1:52" customFormat="1" x14ac:dyDescent="0.25">
      <c r="A695">
        <v>335540</v>
      </c>
      <c r="B695" t="s">
        <v>201</v>
      </c>
      <c r="R695" t="s">
        <v>136</v>
      </c>
      <c r="AG695" t="s">
        <v>135</v>
      </c>
      <c r="AN695" t="s">
        <v>135</v>
      </c>
      <c r="AQ695" t="s">
        <v>133</v>
      </c>
      <c r="AT695" t="s">
        <v>135</v>
      </c>
      <c r="AU695" t="s">
        <v>133</v>
      </c>
      <c r="AV695" t="s">
        <v>133</v>
      </c>
      <c r="AW695" t="s">
        <v>133</v>
      </c>
      <c r="AX695" t="s">
        <v>133</v>
      </c>
      <c r="AY695" t="s">
        <v>133</v>
      </c>
      <c r="AZ695" t="s">
        <v>133</v>
      </c>
    </row>
    <row r="696" spans="1:52" customFormat="1" x14ac:dyDescent="0.25">
      <c r="A696">
        <v>337596</v>
      </c>
      <c r="B696" t="s">
        <v>201</v>
      </c>
      <c r="AC696" t="s">
        <v>135</v>
      </c>
      <c r="AI696" t="s">
        <v>133</v>
      </c>
      <c r="AN696" t="s">
        <v>135</v>
      </c>
      <c r="AO696" t="s">
        <v>133</v>
      </c>
      <c r="AU696" t="s">
        <v>133</v>
      </c>
      <c r="AV696" t="s">
        <v>133</v>
      </c>
      <c r="AW696" t="s">
        <v>133</v>
      </c>
      <c r="AX696" t="s">
        <v>133</v>
      </c>
      <c r="AY696" t="s">
        <v>133</v>
      </c>
      <c r="AZ696" t="s">
        <v>133</v>
      </c>
    </row>
    <row r="697" spans="1:52" customFormat="1" x14ac:dyDescent="0.25">
      <c r="A697">
        <v>325365</v>
      </c>
      <c r="B697" t="s">
        <v>201</v>
      </c>
      <c r="AG697" t="s">
        <v>136</v>
      </c>
      <c r="AJ697" t="s">
        <v>136</v>
      </c>
      <c r="AL697" t="s">
        <v>135</v>
      </c>
      <c r="AM697" t="s">
        <v>136</v>
      </c>
      <c r="AN697" t="s">
        <v>135</v>
      </c>
      <c r="AQ697" t="s">
        <v>133</v>
      </c>
      <c r="AR697" t="s">
        <v>133</v>
      </c>
      <c r="AS697" t="s">
        <v>136</v>
      </c>
      <c r="AU697" t="s">
        <v>133</v>
      </c>
      <c r="AV697" t="s">
        <v>133</v>
      </c>
      <c r="AW697" t="s">
        <v>133</v>
      </c>
      <c r="AX697" t="s">
        <v>133</v>
      </c>
      <c r="AY697" t="s">
        <v>133</v>
      </c>
      <c r="AZ697" t="s">
        <v>133</v>
      </c>
    </row>
    <row r="698" spans="1:52" customFormat="1" x14ac:dyDescent="0.25">
      <c r="A698">
        <v>336866</v>
      </c>
      <c r="B698" t="s">
        <v>201</v>
      </c>
      <c r="AC698" t="s">
        <v>136</v>
      </c>
      <c r="AG698" t="s">
        <v>136</v>
      </c>
      <c r="AI698" t="s">
        <v>136</v>
      </c>
      <c r="AM698" t="s">
        <v>136</v>
      </c>
      <c r="AN698" t="s">
        <v>135</v>
      </c>
      <c r="AP698" t="s">
        <v>136</v>
      </c>
      <c r="AQ698" t="s">
        <v>133</v>
      </c>
      <c r="AR698" t="s">
        <v>133</v>
      </c>
      <c r="AU698" t="s">
        <v>135</v>
      </c>
      <c r="AV698" t="s">
        <v>133</v>
      </c>
      <c r="AW698" t="s">
        <v>133</v>
      </c>
      <c r="AY698" t="s">
        <v>135</v>
      </c>
      <c r="AZ698" t="s">
        <v>133</v>
      </c>
    </row>
    <row r="699" spans="1:52" customFormat="1" x14ac:dyDescent="0.25">
      <c r="A699">
        <v>328176</v>
      </c>
      <c r="B699" t="s">
        <v>201</v>
      </c>
      <c r="Z699" t="s">
        <v>136</v>
      </c>
      <c r="AC699" t="s">
        <v>136</v>
      </c>
      <c r="AG699" t="s">
        <v>136</v>
      </c>
      <c r="AN699" t="s">
        <v>135</v>
      </c>
      <c r="AO699" t="s">
        <v>133</v>
      </c>
      <c r="AP699" t="s">
        <v>133</v>
      </c>
      <c r="AQ699" t="s">
        <v>133</v>
      </c>
      <c r="AR699" t="s">
        <v>133</v>
      </c>
      <c r="AS699" t="s">
        <v>133</v>
      </c>
      <c r="AT699" t="s">
        <v>133</v>
      </c>
      <c r="AU699" t="s">
        <v>133</v>
      </c>
      <c r="AV699" t="s">
        <v>133</v>
      </c>
      <c r="AW699" t="s">
        <v>133</v>
      </c>
      <c r="AX699" t="s">
        <v>133</v>
      </c>
      <c r="AY699" t="s">
        <v>133</v>
      </c>
      <c r="AZ699" t="s">
        <v>133</v>
      </c>
    </row>
    <row r="700" spans="1:52" customFormat="1" x14ac:dyDescent="0.25">
      <c r="A700">
        <v>331959</v>
      </c>
      <c r="B700" t="s">
        <v>201</v>
      </c>
      <c r="AG700" t="s">
        <v>136</v>
      </c>
      <c r="AL700" t="s">
        <v>133</v>
      </c>
      <c r="AN700" t="s">
        <v>135</v>
      </c>
      <c r="AO700" t="s">
        <v>4606</v>
      </c>
      <c r="AP700" t="s">
        <v>133</v>
      </c>
      <c r="AQ700" t="s">
        <v>133</v>
      </c>
      <c r="AR700" t="s">
        <v>133</v>
      </c>
      <c r="AS700" t="s">
        <v>133</v>
      </c>
      <c r="AT700" t="s">
        <v>4606</v>
      </c>
      <c r="AU700" t="s">
        <v>133</v>
      </c>
      <c r="AV700" t="s">
        <v>133</v>
      </c>
      <c r="AW700" t="s">
        <v>133</v>
      </c>
      <c r="AX700" t="s">
        <v>133</v>
      </c>
      <c r="AY700" t="s">
        <v>133</v>
      </c>
      <c r="AZ700" t="s">
        <v>133</v>
      </c>
    </row>
    <row r="701" spans="1:52" customFormat="1" x14ac:dyDescent="0.25">
      <c r="A701">
        <v>331655</v>
      </c>
      <c r="B701" t="s">
        <v>201</v>
      </c>
      <c r="E701" t="s">
        <v>133</v>
      </c>
      <c r="AG701" t="s">
        <v>136</v>
      </c>
      <c r="AI701" t="s">
        <v>136</v>
      </c>
      <c r="AN701" t="s">
        <v>135</v>
      </c>
      <c r="AO701" t="s">
        <v>135</v>
      </c>
      <c r="AP701" t="s">
        <v>135</v>
      </c>
      <c r="AQ701" t="s">
        <v>135</v>
      </c>
      <c r="AR701" t="s">
        <v>135</v>
      </c>
      <c r="AS701" t="s">
        <v>135</v>
      </c>
      <c r="AT701" t="s">
        <v>135</v>
      </c>
      <c r="AU701" t="s">
        <v>133</v>
      </c>
      <c r="AV701" t="s">
        <v>133</v>
      </c>
      <c r="AW701" t="s">
        <v>133</v>
      </c>
      <c r="AX701" t="s">
        <v>133</v>
      </c>
      <c r="AY701" t="s">
        <v>133</v>
      </c>
      <c r="AZ701" t="s">
        <v>133</v>
      </c>
    </row>
    <row r="702" spans="1:52" customFormat="1" x14ac:dyDescent="0.25">
      <c r="A702">
        <v>336538</v>
      </c>
      <c r="B702" t="s">
        <v>201</v>
      </c>
      <c r="AB702" t="s">
        <v>136</v>
      </c>
      <c r="AD702" t="s">
        <v>136</v>
      </c>
      <c r="AG702" t="s">
        <v>136</v>
      </c>
      <c r="AN702" t="s">
        <v>136</v>
      </c>
      <c r="AO702" t="s">
        <v>136</v>
      </c>
      <c r="AP702" t="s">
        <v>135</v>
      </c>
      <c r="AQ702" t="s">
        <v>133</v>
      </c>
      <c r="AR702" t="s">
        <v>136</v>
      </c>
      <c r="AS702" t="s">
        <v>136</v>
      </c>
      <c r="AT702" t="s">
        <v>136</v>
      </c>
      <c r="AU702" t="s">
        <v>135</v>
      </c>
      <c r="AV702" t="s">
        <v>133</v>
      </c>
      <c r="AW702" t="s">
        <v>133</v>
      </c>
      <c r="AX702" t="s">
        <v>133</v>
      </c>
      <c r="AY702" t="s">
        <v>135</v>
      </c>
      <c r="AZ702" t="s">
        <v>133</v>
      </c>
    </row>
    <row r="703" spans="1:52" customFormat="1" x14ac:dyDescent="0.25">
      <c r="A703">
        <v>325193</v>
      </c>
      <c r="B703" t="s">
        <v>201</v>
      </c>
      <c r="W703" t="s">
        <v>136</v>
      </c>
      <c r="AB703" t="s">
        <v>136</v>
      </c>
      <c r="AG703" t="s">
        <v>135</v>
      </c>
      <c r="AH703" t="s">
        <v>133</v>
      </c>
      <c r="AL703" t="s">
        <v>135</v>
      </c>
      <c r="AN703" t="s">
        <v>136</v>
      </c>
      <c r="AP703" t="s">
        <v>133</v>
      </c>
      <c r="AQ703" t="s">
        <v>133</v>
      </c>
      <c r="AR703" t="s">
        <v>133</v>
      </c>
      <c r="AT703" t="s">
        <v>135</v>
      </c>
      <c r="AU703" t="s">
        <v>133</v>
      </c>
      <c r="AV703" t="s">
        <v>133</v>
      </c>
      <c r="AW703" t="s">
        <v>133</v>
      </c>
      <c r="AX703" t="s">
        <v>133</v>
      </c>
      <c r="AY703" t="s">
        <v>133</v>
      </c>
      <c r="AZ703" t="s">
        <v>133</v>
      </c>
    </row>
    <row r="704" spans="1:52" customFormat="1" x14ac:dyDescent="0.25">
      <c r="A704">
        <v>330891</v>
      </c>
      <c r="B704" t="s">
        <v>201</v>
      </c>
      <c r="AB704" t="s">
        <v>136</v>
      </c>
      <c r="AC704" t="s">
        <v>136</v>
      </c>
      <c r="AG704" t="s">
        <v>136</v>
      </c>
      <c r="AN704" t="s">
        <v>136</v>
      </c>
      <c r="AO704" t="s">
        <v>133</v>
      </c>
      <c r="AP704" t="s">
        <v>133</v>
      </c>
      <c r="AQ704" t="s">
        <v>133</v>
      </c>
      <c r="AR704" t="s">
        <v>133</v>
      </c>
      <c r="AS704" t="s">
        <v>133</v>
      </c>
      <c r="AT704" t="s">
        <v>135</v>
      </c>
      <c r="AU704" t="s">
        <v>133</v>
      </c>
      <c r="AV704" t="s">
        <v>133</v>
      </c>
      <c r="AW704" t="s">
        <v>133</v>
      </c>
      <c r="AX704" t="s">
        <v>133</v>
      </c>
      <c r="AY704" t="s">
        <v>133</v>
      </c>
      <c r="AZ704" t="s">
        <v>133</v>
      </c>
    </row>
    <row r="705" spans="1:52" customFormat="1" x14ac:dyDescent="0.25">
      <c r="A705">
        <v>329431</v>
      </c>
      <c r="B705" t="s">
        <v>201</v>
      </c>
      <c r="O705" t="s">
        <v>136</v>
      </c>
      <c r="AG705" t="s">
        <v>135</v>
      </c>
      <c r="AM705" t="s">
        <v>136</v>
      </c>
      <c r="AN705" t="s">
        <v>136</v>
      </c>
      <c r="AO705" t="s">
        <v>136</v>
      </c>
      <c r="AP705" t="s">
        <v>136</v>
      </c>
      <c r="AQ705" t="s">
        <v>133</v>
      </c>
      <c r="AR705" t="s">
        <v>136</v>
      </c>
      <c r="AT705" t="s">
        <v>136</v>
      </c>
      <c r="AV705" t="s">
        <v>133</v>
      </c>
      <c r="AW705" t="s">
        <v>133</v>
      </c>
      <c r="AX705" t="s">
        <v>136</v>
      </c>
      <c r="AY705" t="s">
        <v>136</v>
      </c>
      <c r="AZ705" t="s">
        <v>133</v>
      </c>
    </row>
    <row r="706" spans="1:52" customFormat="1" x14ac:dyDescent="0.25">
      <c r="A706">
        <v>330750</v>
      </c>
      <c r="B706" t="s">
        <v>201</v>
      </c>
      <c r="O706" t="s">
        <v>136</v>
      </c>
      <c r="AG706" t="s">
        <v>136</v>
      </c>
      <c r="AM706" t="s">
        <v>136</v>
      </c>
      <c r="AN706" t="s">
        <v>136</v>
      </c>
      <c r="AO706" t="s">
        <v>135</v>
      </c>
      <c r="AP706" t="s">
        <v>135</v>
      </c>
      <c r="AQ706" t="s">
        <v>135</v>
      </c>
      <c r="AR706" t="s">
        <v>133</v>
      </c>
      <c r="AS706" t="s">
        <v>135</v>
      </c>
      <c r="AT706" t="s">
        <v>133</v>
      </c>
      <c r="AU706" t="s">
        <v>133</v>
      </c>
      <c r="AV706" t="s">
        <v>133</v>
      </c>
      <c r="AW706" t="s">
        <v>133</v>
      </c>
      <c r="AX706" t="s">
        <v>133</v>
      </c>
      <c r="AY706" t="s">
        <v>133</v>
      </c>
      <c r="AZ706" t="s">
        <v>133</v>
      </c>
    </row>
    <row r="707" spans="1:52" customFormat="1" x14ac:dyDescent="0.25">
      <c r="A707">
        <v>330991</v>
      </c>
      <c r="B707" t="s">
        <v>201</v>
      </c>
      <c r="N707" t="s">
        <v>136</v>
      </c>
      <c r="AC707" t="s">
        <v>136</v>
      </c>
      <c r="AI707" t="s">
        <v>136</v>
      </c>
      <c r="AM707" t="s">
        <v>136</v>
      </c>
      <c r="AN707" t="s">
        <v>136</v>
      </c>
      <c r="AO707" t="s">
        <v>136</v>
      </c>
      <c r="AP707" t="s">
        <v>136</v>
      </c>
      <c r="AQ707" t="s">
        <v>136</v>
      </c>
      <c r="AT707" t="s">
        <v>136</v>
      </c>
      <c r="AU707" t="s">
        <v>133</v>
      </c>
      <c r="AV707" t="s">
        <v>133</v>
      </c>
      <c r="AW707" t="s">
        <v>133</v>
      </c>
      <c r="AX707" t="s">
        <v>133</v>
      </c>
      <c r="AY707" t="s">
        <v>133</v>
      </c>
      <c r="AZ707" t="s">
        <v>133</v>
      </c>
    </row>
    <row r="708" spans="1:52" customFormat="1" x14ac:dyDescent="0.25">
      <c r="A708">
        <v>331609</v>
      </c>
      <c r="B708" t="s">
        <v>201</v>
      </c>
      <c r="AF708" t="s">
        <v>136</v>
      </c>
      <c r="AG708" t="s">
        <v>136</v>
      </c>
      <c r="AH708" t="s">
        <v>136</v>
      </c>
      <c r="AN708" t="s">
        <v>136</v>
      </c>
      <c r="AP708" t="s">
        <v>135</v>
      </c>
      <c r="AQ708" t="s">
        <v>133</v>
      </c>
      <c r="AR708" t="s">
        <v>133</v>
      </c>
      <c r="AV708" t="s">
        <v>133</v>
      </c>
      <c r="AW708" t="s">
        <v>133</v>
      </c>
      <c r="AX708" t="s">
        <v>136</v>
      </c>
      <c r="AY708" t="s">
        <v>136</v>
      </c>
      <c r="AZ708" t="s">
        <v>133</v>
      </c>
    </row>
    <row r="709" spans="1:52" customFormat="1" x14ac:dyDescent="0.25">
      <c r="A709">
        <v>331601</v>
      </c>
      <c r="B709" t="s">
        <v>201</v>
      </c>
      <c r="P709" t="s">
        <v>136</v>
      </c>
      <c r="AG709" t="s">
        <v>136</v>
      </c>
      <c r="AJ709" t="s">
        <v>136</v>
      </c>
      <c r="AN709" t="s">
        <v>136</v>
      </c>
      <c r="AO709" t="s">
        <v>136</v>
      </c>
      <c r="AP709" t="s">
        <v>133</v>
      </c>
      <c r="AQ709" t="s">
        <v>133</v>
      </c>
      <c r="AR709" t="s">
        <v>135</v>
      </c>
      <c r="AT709" t="s">
        <v>136</v>
      </c>
      <c r="AU709" t="s">
        <v>133</v>
      </c>
      <c r="AV709" t="s">
        <v>133</v>
      </c>
      <c r="AW709" t="s">
        <v>133</v>
      </c>
      <c r="AX709" t="s">
        <v>133</v>
      </c>
      <c r="AY709" t="s">
        <v>133</v>
      </c>
      <c r="AZ709" t="s">
        <v>133</v>
      </c>
    </row>
    <row r="710" spans="1:52" customFormat="1" x14ac:dyDescent="0.25">
      <c r="A710">
        <v>334198</v>
      </c>
      <c r="B710" t="s">
        <v>201</v>
      </c>
      <c r="AG710" t="s">
        <v>136</v>
      </c>
      <c r="AN710" t="s">
        <v>136</v>
      </c>
      <c r="AP710" t="s">
        <v>135</v>
      </c>
      <c r="AQ710" t="s">
        <v>133</v>
      </c>
      <c r="AR710" t="s">
        <v>135</v>
      </c>
      <c r="AT710" t="s">
        <v>135</v>
      </c>
      <c r="AU710" t="s">
        <v>135</v>
      </c>
      <c r="AV710" t="s">
        <v>133</v>
      </c>
      <c r="AW710" t="s">
        <v>133</v>
      </c>
      <c r="AX710" t="s">
        <v>133</v>
      </c>
      <c r="AY710" t="s">
        <v>133</v>
      </c>
      <c r="AZ710" t="s">
        <v>133</v>
      </c>
    </row>
    <row r="711" spans="1:52" customFormat="1" x14ac:dyDescent="0.25">
      <c r="A711">
        <v>326325</v>
      </c>
      <c r="B711" t="s">
        <v>201</v>
      </c>
      <c r="AG711" t="s">
        <v>136</v>
      </c>
      <c r="AI711" t="s">
        <v>136</v>
      </c>
      <c r="AM711" t="s">
        <v>136</v>
      </c>
      <c r="AN711" t="s">
        <v>136</v>
      </c>
      <c r="AQ711" t="s">
        <v>133</v>
      </c>
      <c r="AS711" t="s">
        <v>135</v>
      </c>
      <c r="AT711" t="s">
        <v>135</v>
      </c>
      <c r="AV711" t="s">
        <v>133</v>
      </c>
      <c r="AW711" t="s">
        <v>133</v>
      </c>
      <c r="AX711" t="s">
        <v>133</v>
      </c>
      <c r="AY711" t="s">
        <v>133</v>
      </c>
      <c r="AZ711" t="s">
        <v>133</v>
      </c>
    </row>
    <row r="712" spans="1:52" customFormat="1" x14ac:dyDescent="0.25">
      <c r="A712">
        <v>323215</v>
      </c>
      <c r="B712" t="s">
        <v>201</v>
      </c>
      <c r="AF712" t="s">
        <v>136</v>
      </c>
      <c r="AG712" t="s">
        <v>135</v>
      </c>
      <c r="AJ712" t="s">
        <v>136</v>
      </c>
      <c r="AN712" t="s">
        <v>136</v>
      </c>
      <c r="AO712" t="s">
        <v>135</v>
      </c>
      <c r="AP712" t="s">
        <v>133</v>
      </c>
      <c r="AQ712" t="s">
        <v>133</v>
      </c>
      <c r="AR712" t="s">
        <v>135</v>
      </c>
      <c r="AS712" t="s">
        <v>135</v>
      </c>
      <c r="AT712" t="s">
        <v>135</v>
      </c>
      <c r="AU712" t="s">
        <v>135</v>
      </c>
      <c r="AV712" t="s">
        <v>133</v>
      </c>
      <c r="AW712" t="s">
        <v>133</v>
      </c>
      <c r="AX712" t="s">
        <v>135</v>
      </c>
      <c r="AY712" t="s">
        <v>133</v>
      </c>
      <c r="AZ712" t="s">
        <v>133</v>
      </c>
    </row>
    <row r="713" spans="1:52" customFormat="1" x14ac:dyDescent="0.25">
      <c r="A713">
        <v>330509</v>
      </c>
      <c r="B713" t="s">
        <v>201</v>
      </c>
      <c r="Q713" t="s">
        <v>136</v>
      </c>
      <c r="AG713" t="s">
        <v>136</v>
      </c>
      <c r="AL713" t="s">
        <v>136</v>
      </c>
      <c r="AM713" t="s">
        <v>135</v>
      </c>
      <c r="AN713" t="s">
        <v>136</v>
      </c>
      <c r="AO713" t="s">
        <v>136</v>
      </c>
      <c r="AQ713" t="s">
        <v>136</v>
      </c>
      <c r="AT713" t="s">
        <v>135</v>
      </c>
      <c r="AV713" t="s">
        <v>133</v>
      </c>
      <c r="AW713" t="s">
        <v>133</v>
      </c>
      <c r="AX713" t="s">
        <v>135</v>
      </c>
      <c r="AY713" t="s">
        <v>133</v>
      </c>
      <c r="AZ713" t="s">
        <v>133</v>
      </c>
    </row>
    <row r="714" spans="1:52" customFormat="1" x14ac:dyDescent="0.25">
      <c r="A714">
        <v>334730</v>
      </c>
      <c r="B714" t="s">
        <v>201</v>
      </c>
      <c r="AF714" t="s">
        <v>136</v>
      </c>
      <c r="AG714" t="s">
        <v>135</v>
      </c>
      <c r="AK714" t="s">
        <v>136</v>
      </c>
      <c r="AL714" t="s">
        <v>136</v>
      </c>
      <c r="AN714" t="s">
        <v>136</v>
      </c>
      <c r="AQ714" t="s">
        <v>135</v>
      </c>
      <c r="AU714" t="s">
        <v>135</v>
      </c>
      <c r="AV714" t="s">
        <v>135</v>
      </c>
      <c r="AW714" t="s">
        <v>133</v>
      </c>
      <c r="AX714" t="s">
        <v>135</v>
      </c>
      <c r="AY714" t="s">
        <v>133</v>
      </c>
      <c r="AZ714" t="s">
        <v>133</v>
      </c>
    </row>
    <row r="715" spans="1:52" customFormat="1" x14ac:dyDescent="0.25">
      <c r="A715">
        <v>335773</v>
      </c>
      <c r="B715" t="s">
        <v>201</v>
      </c>
      <c r="AM715" t="s">
        <v>136</v>
      </c>
      <c r="AN715" t="s">
        <v>136</v>
      </c>
      <c r="AO715" t="s">
        <v>135</v>
      </c>
      <c r="AQ715" t="s">
        <v>135</v>
      </c>
      <c r="AT715" t="s">
        <v>135</v>
      </c>
      <c r="AU715" t="s">
        <v>133</v>
      </c>
      <c r="AV715" t="s">
        <v>133</v>
      </c>
      <c r="AW715" t="s">
        <v>133</v>
      </c>
      <c r="AX715" t="s">
        <v>133</v>
      </c>
      <c r="AY715" t="s">
        <v>133</v>
      </c>
      <c r="AZ715" t="s">
        <v>133</v>
      </c>
    </row>
    <row r="716" spans="1:52" customFormat="1" x14ac:dyDescent="0.25">
      <c r="A716">
        <v>334556</v>
      </c>
      <c r="B716" t="s">
        <v>201</v>
      </c>
      <c r="AG716" t="s">
        <v>133</v>
      </c>
      <c r="AN716" t="s">
        <v>136</v>
      </c>
      <c r="AP716" t="s">
        <v>135</v>
      </c>
      <c r="AQ716" t="s">
        <v>133</v>
      </c>
      <c r="AV716" t="s">
        <v>133</v>
      </c>
      <c r="AW716" t="s">
        <v>133</v>
      </c>
      <c r="AZ716" t="s">
        <v>133</v>
      </c>
    </row>
    <row r="717" spans="1:52" customFormat="1" x14ac:dyDescent="0.25">
      <c r="A717">
        <v>336849</v>
      </c>
      <c r="B717" t="s">
        <v>201</v>
      </c>
      <c r="W717" t="s">
        <v>136</v>
      </c>
      <c r="AC717" t="s">
        <v>136</v>
      </c>
      <c r="AG717" t="s">
        <v>136</v>
      </c>
      <c r="AK717" t="s">
        <v>136</v>
      </c>
      <c r="AN717" t="s">
        <v>136</v>
      </c>
      <c r="AO717" t="s">
        <v>133</v>
      </c>
      <c r="AP717" t="s">
        <v>133</v>
      </c>
      <c r="AQ717" t="s">
        <v>133</v>
      </c>
      <c r="AR717" t="s">
        <v>135</v>
      </c>
      <c r="AS717" t="s">
        <v>136</v>
      </c>
      <c r="AT717" t="s">
        <v>133</v>
      </c>
      <c r="AU717" t="s">
        <v>133</v>
      </c>
      <c r="AV717" t="s">
        <v>133</v>
      </c>
      <c r="AW717" t="s">
        <v>133</v>
      </c>
      <c r="AX717" t="s">
        <v>133</v>
      </c>
      <c r="AY717" t="s">
        <v>133</v>
      </c>
      <c r="AZ717" t="s">
        <v>133</v>
      </c>
    </row>
    <row r="718" spans="1:52" customFormat="1" x14ac:dyDescent="0.25">
      <c r="A718">
        <v>327088</v>
      </c>
      <c r="B718" t="s">
        <v>201</v>
      </c>
      <c r="AF718" t="s">
        <v>136</v>
      </c>
      <c r="AG718" t="s">
        <v>136</v>
      </c>
      <c r="AJ718" t="s">
        <v>136</v>
      </c>
      <c r="AM718" t="s">
        <v>136</v>
      </c>
      <c r="AN718" t="s">
        <v>136</v>
      </c>
      <c r="AO718" t="s">
        <v>133</v>
      </c>
      <c r="AP718" t="s">
        <v>135</v>
      </c>
      <c r="AQ718" t="s">
        <v>133</v>
      </c>
      <c r="AR718" t="s">
        <v>135</v>
      </c>
      <c r="AS718" t="s">
        <v>133</v>
      </c>
      <c r="AT718" t="s">
        <v>135</v>
      </c>
      <c r="AU718" t="s">
        <v>133</v>
      </c>
      <c r="AV718" t="s">
        <v>133</v>
      </c>
      <c r="AW718" t="s">
        <v>133</v>
      </c>
      <c r="AX718" t="s">
        <v>133</v>
      </c>
      <c r="AY718" t="s">
        <v>133</v>
      </c>
      <c r="AZ718" t="s">
        <v>133</v>
      </c>
    </row>
    <row r="719" spans="1:52" customFormat="1" x14ac:dyDescent="0.25">
      <c r="A719">
        <v>337260</v>
      </c>
      <c r="B719" t="s">
        <v>201</v>
      </c>
      <c r="AG719" t="s">
        <v>133</v>
      </c>
      <c r="AI719" t="s">
        <v>136</v>
      </c>
      <c r="AJ719" t="s">
        <v>136</v>
      </c>
      <c r="AL719" t="s">
        <v>136</v>
      </c>
      <c r="AN719" t="s">
        <v>136</v>
      </c>
      <c r="AO719" t="s">
        <v>133</v>
      </c>
      <c r="AP719" t="s">
        <v>133</v>
      </c>
      <c r="AQ719" t="s">
        <v>133</v>
      </c>
      <c r="AR719" t="s">
        <v>133</v>
      </c>
      <c r="AS719" t="s">
        <v>133</v>
      </c>
      <c r="AT719" t="s">
        <v>133</v>
      </c>
      <c r="AU719" t="s">
        <v>133</v>
      </c>
      <c r="AV719" t="s">
        <v>133</v>
      </c>
      <c r="AW719" t="s">
        <v>133</v>
      </c>
      <c r="AX719" t="s">
        <v>133</v>
      </c>
      <c r="AY719" t="s">
        <v>133</v>
      </c>
      <c r="AZ719" t="s">
        <v>133</v>
      </c>
    </row>
    <row r="720" spans="1:52" customFormat="1" x14ac:dyDescent="0.25">
      <c r="A720">
        <v>329715</v>
      </c>
      <c r="B720" t="s">
        <v>201</v>
      </c>
      <c r="AC720" t="s">
        <v>136</v>
      </c>
      <c r="AG720" t="s">
        <v>136</v>
      </c>
      <c r="AK720" t="s">
        <v>136</v>
      </c>
      <c r="AN720" t="s">
        <v>136</v>
      </c>
      <c r="AO720" t="s">
        <v>133</v>
      </c>
      <c r="AP720" t="s">
        <v>133</v>
      </c>
      <c r="AQ720" t="s">
        <v>133</v>
      </c>
      <c r="AR720" t="s">
        <v>133</v>
      </c>
      <c r="AS720" t="s">
        <v>133</v>
      </c>
      <c r="AT720" t="s">
        <v>133</v>
      </c>
      <c r="AU720" t="s">
        <v>133</v>
      </c>
      <c r="AV720" t="s">
        <v>133</v>
      </c>
      <c r="AW720" t="s">
        <v>133</v>
      </c>
      <c r="AX720" t="s">
        <v>133</v>
      </c>
      <c r="AY720" t="s">
        <v>133</v>
      </c>
      <c r="AZ720" t="s">
        <v>133</v>
      </c>
    </row>
    <row r="721" spans="1:52" customFormat="1" x14ac:dyDescent="0.25">
      <c r="A721">
        <v>332292</v>
      </c>
      <c r="B721" t="s">
        <v>201</v>
      </c>
      <c r="AJ721" t="s">
        <v>136</v>
      </c>
      <c r="AN721" t="s">
        <v>136</v>
      </c>
      <c r="AO721" t="s">
        <v>136</v>
      </c>
      <c r="AP721" t="s">
        <v>135</v>
      </c>
      <c r="AQ721" t="s">
        <v>136</v>
      </c>
      <c r="AR721" t="s">
        <v>135</v>
      </c>
      <c r="AT721" t="s">
        <v>136</v>
      </c>
      <c r="AU721" t="s">
        <v>135</v>
      </c>
      <c r="AV721" t="s">
        <v>133</v>
      </c>
      <c r="AW721" t="s">
        <v>133</v>
      </c>
      <c r="AX721" t="s">
        <v>135</v>
      </c>
      <c r="AY721" t="s">
        <v>135</v>
      </c>
      <c r="AZ721" t="s">
        <v>133</v>
      </c>
    </row>
    <row r="722" spans="1:52" customFormat="1" x14ac:dyDescent="0.25">
      <c r="A722">
        <v>334188</v>
      </c>
      <c r="B722" t="s">
        <v>201</v>
      </c>
      <c r="J722" t="s">
        <v>136</v>
      </c>
      <c r="P722" t="s">
        <v>136</v>
      </c>
      <c r="AN722" t="s">
        <v>136</v>
      </c>
      <c r="AO722" t="s">
        <v>133</v>
      </c>
      <c r="AP722" t="s">
        <v>133</v>
      </c>
      <c r="AQ722" t="s">
        <v>133</v>
      </c>
      <c r="AR722" t="s">
        <v>133</v>
      </c>
      <c r="AU722" t="s">
        <v>133</v>
      </c>
      <c r="AV722" t="s">
        <v>133</v>
      </c>
      <c r="AW722" t="s">
        <v>133</v>
      </c>
      <c r="AX722" t="s">
        <v>133</v>
      </c>
      <c r="AY722" t="s">
        <v>133</v>
      </c>
      <c r="AZ722" t="s">
        <v>133</v>
      </c>
    </row>
    <row r="723" spans="1:52" customFormat="1" x14ac:dyDescent="0.25">
      <c r="A723">
        <v>322129</v>
      </c>
      <c r="B723" t="s">
        <v>201</v>
      </c>
      <c r="I723" t="s">
        <v>136</v>
      </c>
      <c r="AG723" t="s">
        <v>133</v>
      </c>
      <c r="AM723" t="s">
        <v>133</v>
      </c>
      <c r="AN723" t="s">
        <v>136</v>
      </c>
      <c r="AO723" t="s">
        <v>133</v>
      </c>
      <c r="AP723" t="s">
        <v>133</v>
      </c>
      <c r="AQ723" t="s">
        <v>133</v>
      </c>
      <c r="AR723" t="s">
        <v>133</v>
      </c>
      <c r="AS723" t="s">
        <v>133</v>
      </c>
      <c r="AT723" t="s">
        <v>135</v>
      </c>
      <c r="AU723" t="s">
        <v>133</v>
      </c>
      <c r="AV723" t="s">
        <v>133</v>
      </c>
      <c r="AW723" t="s">
        <v>133</v>
      </c>
      <c r="AX723" t="s">
        <v>133</v>
      </c>
      <c r="AY723" t="s">
        <v>133</v>
      </c>
      <c r="AZ723" t="s">
        <v>133</v>
      </c>
    </row>
    <row r="724" spans="1:52" customFormat="1" x14ac:dyDescent="0.25">
      <c r="A724">
        <v>321266</v>
      </c>
      <c r="B724" t="s">
        <v>201</v>
      </c>
      <c r="AN724" t="s">
        <v>136</v>
      </c>
      <c r="AQ724" t="s">
        <v>133</v>
      </c>
      <c r="AT724" t="s">
        <v>136</v>
      </c>
      <c r="AV724" t="s">
        <v>133</v>
      </c>
      <c r="AW724" t="s">
        <v>133</v>
      </c>
      <c r="AX724" t="s">
        <v>135</v>
      </c>
      <c r="AY724" t="s">
        <v>133</v>
      </c>
      <c r="AZ724" t="s">
        <v>133</v>
      </c>
    </row>
    <row r="725" spans="1:52" customFormat="1" x14ac:dyDescent="0.25">
      <c r="A725">
        <v>322558</v>
      </c>
      <c r="B725" t="s">
        <v>201</v>
      </c>
      <c r="AG725" t="s">
        <v>136</v>
      </c>
      <c r="AH725" t="s">
        <v>136</v>
      </c>
      <c r="AN725" t="s">
        <v>136</v>
      </c>
      <c r="AP725" t="s">
        <v>135</v>
      </c>
      <c r="AQ725" t="s">
        <v>135</v>
      </c>
      <c r="AT725" t="s">
        <v>135</v>
      </c>
      <c r="AU725" t="s">
        <v>133</v>
      </c>
      <c r="AV725" t="s">
        <v>133</v>
      </c>
      <c r="AW725" t="s">
        <v>133</v>
      </c>
      <c r="AX725" t="s">
        <v>133</v>
      </c>
      <c r="AY725" t="s">
        <v>133</v>
      </c>
      <c r="AZ725" t="s">
        <v>133</v>
      </c>
    </row>
    <row r="726" spans="1:52" customFormat="1" x14ac:dyDescent="0.25">
      <c r="A726">
        <v>328312</v>
      </c>
      <c r="B726" t="s">
        <v>201</v>
      </c>
      <c r="AI726" t="s">
        <v>136</v>
      </c>
      <c r="AJ726" t="s">
        <v>136</v>
      </c>
      <c r="AM726" t="s">
        <v>136</v>
      </c>
      <c r="AN726" t="s">
        <v>135</v>
      </c>
      <c r="AO726" t="s">
        <v>136</v>
      </c>
      <c r="AQ726" t="s">
        <v>133</v>
      </c>
      <c r="AT726" t="s">
        <v>135</v>
      </c>
      <c r="AU726" t="s">
        <v>133</v>
      </c>
      <c r="AV726" t="s">
        <v>133</v>
      </c>
      <c r="AW726" t="s">
        <v>133</v>
      </c>
      <c r="AX726" t="s">
        <v>133</v>
      </c>
      <c r="AY726" t="s">
        <v>135</v>
      </c>
      <c r="AZ726" t="s">
        <v>133</v>
      </c>
    </row>
    <row r="727" spans="1:52" customFormat="1" x14ac:dyDescent="0.25">
      <c r="A727">
        <v>331373</v>
      </c>
      <c r="B727" t="s">
        <v>201</v>
      </c>
      <c r="W727" t="s">
        <v>136</v>
      </c>
      <c r="AG727" t="s">
        <v>136</v>
      </c>
      <c r="AJ727" t="s">
        <v>136</v>
      </c>
      <c r="AN727" t="s">
        <v>136</v>
      </c>
      <c r="AP727" t="s">
        <v>135</v>
      </c>
      <c r="AQ727" t="s">
        <v>135</v>
      </c>
      <c r="AT727" t="s">
        <v>135</v>
      </c>
      <c r="AU727" t="s">
        <v>133</v>
      </c>
      <c r="AV727" t="s">
        <v>133</v>
      </c>
      <c r="AW727" t="s">
        <v>133</v>
      </c>
      <c r="AX727" t="s">
        <v>133</v>
      </c>
      <c r="AY727" t="s">
        <v>133</v>
      </c>
      <c r="AZ727" t="s">
        <v>133</v>
      </c>
    </row>
    <row r="728" spans="1:52" customFormat="1" x14ac:dyDescent="0.25">
      <c r="A728">
        <v>331750</v>
      </c>
      <c r="B728" t="s">
        <v>201</v>
      </c>
      <c r="P728" t="s">
        <v>136</v>
      </c>
      <c r="AG728" t="s">
        <v>136</v>
      </c>
      <c r="AM728" t="s">
        <v>136</v>
      </c>
      <c r="AN728" t="s">
        <v>136</v>
      </c>
      <c r="AP728" t="s">
        <v>135</v>
      </c>
      <c r="AQ728" t="s">
        <v>133</v>
      </c>
      <c r="AR728" t="s">
        <v>135</v>
      </c>
      <c r="AT728" t="s">
        <v>135</v>
      </c>
      <c r="AU728" t="s">
        <v>133</v>
      </c>
      <c r="AV728" t="s">
        <v>133</v>
      </c>
      <c r="AW728" t="s">
        <v>133</v>
      </c>
      <c r="AX728" t="s">
        <v>133</v>
      </c>
      <c r="AY728" t="s">
        <v>133</v>
      </c>
      <c r="AZ728" t="s">
        <v>133</v>
      </c>
    </row>
    <row r="729" spans="1:52" customFormat="1" x14ac:dyDescent="0.25">
      <c r="A729">
        <v>332162</v>
      </c>
      <c r="B729" t="s">
        <v>201</v>
      </c>
      <c r="AM729" t="s">
        <v>135</v>
      </c>
      <c r="AN729" t="s">
        <v>135</v>
      </c>
      <c r="AO729" t="s">
        <v>135</v>
      </c>
      <c r="AP729" t="s">
        <v>133</v>
      </c>
      <c r="AQ729" t="s">
        <v>133</v>
      </c>
      <c r="AR729" t="s">
        <v>133</v>
      </c>
      <c r="AS729" t="s">
        <v>133</v>
      </c>
      <c r="AU729" t="s">
        <v>133</v>
      </c>
      <c r="AV729" t="s">
        <v>133</v>
      </c>
      <c r="AW729" t="s">
        <v>133</v>
      </c>
      <c r="AX729" t="s">
        <v>133</v>
      </c>
      <c r="AY729" t="s">
        <v>133</v>
      </c>
      <c r="AZ729" t="s">
        <v>133</v>
      </c>
    </row>
    <row r="730" spans="1:52" customFormat="1" x14ac:dyDescent="0.25">
      <c r="A730">
        <v>332233</v>
      </c>
      <c r="B730" t="s">
        <v>201</v>
      </c>
      <c r="N730" t="s">
        <v>136</v>
      </c>
      <c r="AJ730" t="s">
        <v>136</v>
      </c>
      <c r="AM730" t="s">
        <v>136</v>
      </c>
      <c r="AN730" t="s">
        <v>136</v>
      </c>
      <c r="AP730" t="s">
        <v>135</v>
      </c>
      <c r="AQ730" t="s">
        <v>135</v>
      </c>
      <c r="AT730" t="s">
        <v>135</v>
      </c>
      <c r="AU730" t="s">
        <v>133</v>
      </c>
      <c r="AV730" t="s">
        <v>133</v>
      </c>
      <c r="AW730" t="s">
        <v>133</v>
      </c>
      <c r="AX730" t="s">
        <v>133</v>
      </c>
      <c r="AY730" t="s">
        <v>133</v>
      </c>
      <c r="AZ730" t="s">
        <v>133</v>
      </c>
    </row>
    <row r="731" spans="1:52" customFormat="1" x14ac:dyDescent="0.25">
      <c r="A731">
        <v>332808</v>
      </c>
      <c r="B731" t="s">
        <v>201</v>
      </c>
      <c r="W731" t="s">
        <v>135</v>
      </c>
      <c r="AG731" t="s">
        <v>136</v>
      </c>
      <c r="AI731" t="s">
        <v>136</v>
      </c>
      <c r="AK731" t="s">
        <v>136</v>
      </c>
      <c r="AM731" t="s">
        <v>135</v>
      </c>
      <c r="AN731" t="s">
        <v>136</v>
      </c>
      <c r="AO731" t="s">
        <v>133</v>
      </c>
      <c r="AP731" t="s">
        <v>133</v>
      </c>
      <c r="AQ731" t="s">
        <v>133</v>
      </c>
      <c r="AS731" t="s">
        <v>133</v>
      </c>
      <c r="AT731" t="s">
        <v>133</v>
      </c>
      <c r="AV731" t="s">
        <v>133</v>
      </c>
      <c r="AW731" t="s">
        <v>133</v>
      </c>
      <c r="AX731" t="s">
        <v>133</v>
      </c>
      <c r="AY731" t="s">
        <v>133</v>
      </c>
      <c r="AZ731" t="s">
        <v>133</v>
      </c>
    </row>
    <row r="732" spans="1:52" customFormat="1" x14ac:dyDescent="0.25">
      <c r="A732">
        <v>332836</v>
      </c>
      <c r="B732" t="s">
        <v>201</v>
      </c>
      <c r="AG732" t="s">
        <v>136</v>
      </c>
      <c r="AN732" t="s">
        <v>136</v>
      </c>
      <c r="AP732" t="s">
        <v>136</v>
      </c>
      <c r="AQ732" t="s">
        <v>133</v>
      </c>
      <c r="AT732" t="s">
        <v>136</v>
      </c>
      <c r="AV732" t="s">
        <v>133</v>
      </c>
      <c r="AW732" t="s">
        <v>133</v>
      </c>
      <c r="AX732" t="s">
        <v>135</v>
      </c>
      <c r="AY732" t="s">
        <v>135</v>
      </c>
      <c r="AZ732" t="s">
        <v>133</v>
      </c>
    </row>
    <row r="733" spans="1:52" customFormat="1" x14ac:dyDescent="0.25">
      <c r="A733">
        <v>332956</v>
      </c>
      <c r="B733" t="s">
        <v>201</v>
      </c>
      <c r="AH733" t="s">
        <v>135</v>
      </c>
      <c r="AN733" t="s">
        <v>136</v>
      </c>
      <c r="AO733" t="s">
        <v>135</v>
      </c>
      <c r="AP733" t="s">
        <v>133</v>
      </c>
      <c r="AQ733" t="s">
        <v>133</v>
      </c>
      <c r="AR733" t="s">
        <v>133</v>
      </c>
      <c r="AT733" t="s">
        <v>135</v>
      </c>
      <c r="AU733" t="s">
        <v>133</v>
      </c>
      <c r="AV733" t="s">
        <v>133</v>
      </c>
      <c r="AW733" t="s">
        <v>133</v>
      </c>
      <c r="AX733" t="s">
        <v>133</v>
      </c>
      <c r="AY733" t="s">
        <v>133</v>
      </c>
      <c r="AZ733" t="s">
        <v>133</v>
      </c>
    </row>
    <row r="734" spans="1:52" customFormat="1" x14ac:dyDescent="0.25">
      <c r="A734">
        <v>334022</v>
      </c>
      <c r="B734" t="s">
        <v>201</v>
      </c>
      <c r="O734" t="s">
        <v>135</v>
      </c>
      <c r="AG734" t="s">
        <v>136</v>
      </c>
      <c r="AJ734" t="s">
        <v>136</v>
      </c>
      <c r="AN734" t="s">
        <v>136</v>
      </c>
      <c r="AO734" t="s">
        <v>133</v>
      </c>
      <c r="AP734" t="s">
        <v>135</v>
      </c>
      <c r="AQ734" t="s">
        <v>133</v>
      </c>
      <c r="AR734" t="s">
        <v>133</v>
      </c>
      <c r="AS734" t="s">
        <v>133</v>
      </c>
      <c r="AT734" t="s">
        <v>135</v>
      </c>
      <c r="AU734" t="s">
        <v>135</v>
      </c>
      <c r="AV734" t="s">
        <v>133</v>
      </c>
      <c r="AW734" t="s">
        <v>133</v>
      </c>
      <c r="AX734" t="s">
        <v>133</v>
      </c>
      <c r="AY734" t="s">
        <v>133</v>
      </c>
      <c r="AZ734" t="s">
        <v>133</v>
      </c>
    </row>
    <row r="735" spans="1:52" customFormat="1" x14ac:dyDescent="0.25">
      <c r="A735">
        <v>336329</v>
      </c>
      <c r="B735" t="s">
        <v>201</v>
      </c>
      <c r="AC735" t="s">
        <v>136</v>
      </c>
      <c r="AK735" t="s">
        <v>136</v>
      </c>
      <c r="AN735" t="s">
        <v>136</v>
      </c>
      <c r="AO735" t="s">
        <v>135</v>
      </c>
      <c r="AP735" t="s">
        <v>135</v>
      </c>
      <c r="AQ735" t="s">
        <v>135</v>
      </c>
      <c r="AT735" t="s">
        <v>135</v>
      </c>
      <c r="AU735" t="s">
        <v>133</v>
      </c>
      <c r="AV735" t="s">
        <v>133</v>
      </c>
      <c r="AW735" t="s">
        <v>133</v>
      </c>
      <c r="AX735" t="s">
        <v>133</v>
      </c>
      <c r="AY735" t="s">
        <v>133</v>
      </c>
      <c r="AZ735" t="s">
        <v>133</v>
      </c>
    </row>
    <row r="736" spans="1:52" customFormat="1" x14ac:dyDescent="0.25">
      <c r="A736">
        <v>336532</v>
      </c>
      <c r="B736" t="s">
        <v>201</v>
      </c>
      <c r="AB736" t="s">
        <v>133</v>
      </c>
      <c r="AG736" t="s">
        <v>133</v>
      </c>
      <c r="AN736" t="s">
        <v>136</v>
      </c>
      <c r="AO736" t="s">
        <v>135</v>
      </c>
      <c r="AP736" t="s">
        <v>133</v>
      </c>
      <c r="AQ736" t="s">
        <v>133</v>
      </c>
      <c r="AT736" t="s">
        <v>133</v>
      </c>
      <c r="AU736" t="s">
        <v>133</v>
      </c>
      <c r="AV736" t="s">
        <v>133</v>
      </c>
      <c r="AW736" t="s">
        <v>133</v>
      </c>
      <c r="AX736" t="s">
        <v>133</v>
      </c>
      <c r="AY736" t="s">
        <v>133</v>
      </c>
      <c r="AZ736" t="s">
        <v>133</v>
      </c>
    </row>
    <row r="737" spans="1:52" customFormat="1" x14ac:dyDescent="0.25">
      <c r="A737">
        <v>336795</v>
      </c>
      <c r="B737" t="s">
        <v>201</v>
      </c>
      <c r="AF737" t="s">
        <v>136</v>
      </c>
      <c r="AG737" t="s">
        <v>136</v>
      </c>
      <c r="AI737" t="s">
        <v>136</v>
      </c>
      <c r="AN737" t="s">
        <v>136</v>
      </c>
      <c r="AO737" t="s">
        <v>135</v>
      </c>
      <c r="AP737" t="s">
        <v>135</v>
      </c>
      <c r="AQ737" t="s">
        <v>133</v>
      </c>
      <c r="AR737" t="s">
        <v>135</v>
      </c>
      <c r="AT737" t="s">
        <v>135</v>
      </c>
      <c r="AU737" t="s">
        <v>133</v>
      </c>
      <c r="AV737" t="s">
        <v>133</v>
      </c>
      <c r="AW737" t="s">
        <v>133</v>
      </c>
      <c r="AX737" t="s">
        <v>133</v>
      </c>
      <c r="AY737" t="s">
        <v>133</v>
      </c>
      <c r="AZ737" t="s">
        <v>133</v>
      </c>
    </row>
    <row r="738" spans="1:52" customFormat="1" x14ac:dyDescent="0.25">
      <c r="A738">
        <v>337214</v>
      </c>
      <c r="B738" t="s">
        <v>201</v>
      </c>
      <c r="AG738" t="s">
        <v>136</v>
      </c>
      <c r="AJ738" t="s">
        <v>136</v>
      </c>
      <c r="AN738" t="s">
        <v>136</v>
      </c>
      <c r="AP738" t="s">
        <v>136</v>
      </c>
      <c r="AQ738" t="s">
        <v>136</v>
      </c>
      <c r="AT738" t="s">
        <v>136</v>
      </c>
      <c r="AU738" t="s">
        <v>133</v>
      </c>
      <c r="AV738" t="s">
        <v>135</v>
      </c>
      <c r="AW738" t="s">
        <v>135</v>
      </c>
      <c r="AX738" t="s">
        <v>135</v>
      </c>
      <c r="AY738" t="s">
        <v>135</v>
      </c>
      <c r="AZ738" t="s">
        <v>133</v>
      </c>
    </row>
    <row r="739" spans="1:52" customFormat="1" x14ac:dyDescent="0.25">
      <c r="A739">
        <v>337365</v>
      </c>
      <c r="B739" t="s">
        <v>201</v>
      </c>
      <c r="AG739" t="s">
        <v>136</v>
      </c>
      <c r="AI739" t="s">
        <v>136</v>
      </c>
      <c r="AM739" t="s">
        <v>136</v>
      </c>
      <c r="AN739" t="s">
        <v>136</v>
      </c>
      <c r="AO739" t="s">
        <v>135</v>
      </c>
      <c r="AQ739" t="s">
        <v>135</v>
      </c>
      <c r="AT739" t="s">
        <v>135</v>
      </c>
      <c r="AU739" t="s">
        <v>133</v>
      </c>
      <c r="AV739" t="s">
        <v>133</v>
      </c>
      <c r="AW739" t="s">
        <v>133</v>
      </c>
      <c r="AX739" t="s">
        <v>133</v>
      </c>
      <c r="AY739" t="s">
        <v>133</v>
      </c>
      <c r="AZ739" t="s">
        <v>133</v>
      </c>
    </row>
    <row r="740" spans="1:52" customFormat="1" x14ac:dyDescent="0.25">
      <c r="A740">
        <v>337766</v>
      </c>
      <c r="B740" t="s">
        <v>201</v>
      </c>
      <c r="AG740" t="s">
        <v>135</v>
      </c>
      <c r="AJ740" t="s">
        <v>135</v>
      </c>
      <c r="AM740" t="s">
        <v>136</v>
      </c>
      <c r="AN740" t="s">
        <v>136</v>
      </c>
      <c r="AO740" t="s">
        <v>135</v>
      </c>
      <c r="AT740" t="s">
        <v>135</v>
      </c>
      <c r="AU740" t="s">
        <v>133</v>
      </c>
      <c r="AV740" t="s">
        <v>133</v>
      </c>
      <c r="AW740" t="s">
        <v>133</v>
      </c>
      <c r="AX740" t="s">
        <v>133</v>
      </c>
      <c r="AY740" t="s">
        <v>133</v>
      </c>
      <c r="AZ740" t="s">
        <v>133</v>
      </c>
    </row>
    <row r="741" spans="1:52" customFormat="1" x14ac:dyDescent="0.25">
      <c r="A741">
        <v>337928</v>
      </c>
      <c r="B741" t="s">
        <v>201</v>
      </c>
      <c r="X741" t="s">
        <v>135</v>
      </c>
      <c r="AB741" t="s">
        <v>135</v>
      </c>
      <c r="AN741" t="s">
        <v>136</v>
      </c>
      <c r="AQ741" t="s">
        <v>133</v>
      </c>
      <c r="AU741" t="s">
        <v>133</v>
      </c>
      <c r="AV741" t="s">
        <v>133</v>
      </c>
      <c r="AW741" t="s">
        <v>133</v>
      </c>
      <c r="AX741" t="s">
        <v>133</v>
      </c>
      <c r="AY741" t="s">
        <v>133</v>
      </c>
      <c r="AZ741" t="s">
        <v>133</v>
      </c>
    </row>
    <row r="742" spans="1:52" customFormat="1" x14ac:dyDescent="0.25">
      <c r="A742">
        <v>338113</v>
      </c>
      <c r="B742" t="s">
        <v>201</v>
      </c>
      <c r="AF742" t="s">
        <v>136</v>
      </c>
      <c r="AJ742" t="s">
        <v>135</v>
      </c>
      <c r="AL742" t="s">
        <v>136</v>
      </c>
      <c r="AN742" t="s">
        <v>135</v>
      </c>
      <c r="AO742" t="s">
        <v>135</v>
      </c>
      <c r="AP742" t="s">
        <v>135</v>
      </c>
      <c r="AQ742" t="s">
        <v>135</v>
      </c>
      <c r="AR742" t="s">
        <v>133</v>
      </c>
      <c r="AT742" t="s">
        <v>135</v>
      </c>
      <c r="AU742" t="s">
        <v>133</v>
      </c>
      <c r="AV742" t="s">
        <v>133</v>
      </c>
      <c r="AW742" t="s">
        <v>133</v>
      </c>
      <c r="AX742" t="s">
        <v>133</v>
      </c>
      <c r="AY742" t="s">
        <v>133</v>
      </c>
      <c r="AZ742" t="s">
        <v>133</v>
      </c>
    </row>
    <row r="743" spans="1:52" customFormat="1" x14ac:dyDescent="0.25">
      <c r="A743">
        <v>340116</v>
      </c>
      <c r="B743" t="s">
        <v>201</v>
      </c>
      <c r="AG743" t="s">
        <v>136</v>
      </c>
      <c r="AJ743" t="s">
        <v>136</v>
      </c>
      <c r="AN743" t="s">
        <v>136</v>
      </c>
      <c r="AO743" t="s">
        <v>136</v>
      </c>
      <c r="AQ743" t="s">
        <v>133</v>
      </c>
      <c r="AR743" t="s">
        <v>136</v>
      </c>
      <c r="AT743" t="s">
        <v>135</v>
      </c>
      <c r="AU743" t="s">
        <v>135</v>
      </c>
      <c r="AV743" t="s">
        <v>133</v>
      </c>
      <c r="AW743" t="s">
        <v>133</v>
      </c>
      <c r="AX743" t="s">
        <v>135</v>
      </c>
      <c r="AY743" t="s">
        <v>135</v>
      </c>
      <c r="AZ743" t="s">
        <v>133</v>
      </c>
    </row>
    <row r="744" spans="1:52" customFormat="1" x14ac:dyDescent="0.25">
      <c r="A744">
        <v>336868</v>
      </c>
      <c r="B744" t="s">
        <v>201</v>
      </c>
      <c r="AB744" t="s">
        <v>133</v>
      </c>
      <c r="AG744" t="s">
        <v>133</v>
      </c>
      <c r="AL744" t="s">
        <v>136</v>
      </c>
      <c r="AM744" t="s">
        <v>136</v>
      </c>
      <c r="AQ744" t="s">
        <v>133</v>
      </c>
      <c r="AT744" t="s">
        <v>136</v>
      </c>
      <c r="AV744" t="s">
        <v>133</v>
      </c>
      <c r="AW744" t="s">
        <v>133</v>
      </c>
      <c r="AX744" t="s">
        <v>135</v>
      </c>
      <c r="AY744" t="s">
        <v>133</v>
      </c>
      <c r="AZ744" t="s">
        <v>133</v>
      </c>
    </row>
    <row r="745" spans="1:52" customFormat="1" x14ac:dyDescent="0.25">
      <c r="A745">
        <v>334415</v>
      </c>
      <c r="B745" t="s">
        <v>201</v>
      </c>
      <c r="S745" t="s">
        <v>136</v>
      </c>
      <c r="AB745" t="s">
        <v>133</v>
      </c>
      <c r="AJ745" t="s">
        <v>136</v>
      </c>
      <c r="AL745" t="s">
        <v>136</v>
      </c>
      <c r="AP745" t="s">
        <v>133</v>
      </c>
      <c r="AQ745" t="s">
        <v>133</v>
      </c>
      <c r="AS745" t="s">
        <v>133</v>
      </c>
      <c r="AU745" t="s">
        <v>133</v>
      </c>
      <c r="AV745" t="s">
        <v>133</v>
      </c>
      <c r="AW745" t="s">
        <v>133</v>
      </c>
      <c r="AX745" t="s">
        <v>133</v>
      </c>
      <c r="AY745" t="s">
        <v>133</v>
      </c>
      <c r="AZ745" t="s">
        <v>133</v>
      </c>
    </row>
    <row r="746" spans="1:52" customFormat="1" x14ac:dyDescent="0.25">
      <c r="A746">
        <v>332538</v>
      </c>
      <c r="B746" t="s">
        <v>201</v>
      </c>
      <c r="AB746" t="s">
        <v>133</v>
      </c>
      <c r="AC746" t="s">
        <v>136</v>
      </c>
      <c r="AJ746" t="s">
        <v>136</v>
      </c>
      <c r="AO746" t="s">
        <v>136</v>
      </c>
      <c r="AQ746" t="s">
        <v>133</v>
      </c>
      <c r="AT746" t="s">
        <v>133</v>
      </c>
      <c r="AV746" t="s">
        <v>133</v>
      </c>
      <c r="AW746" t="s">
        <v>135</v>
      </c>
      <c r="AX746" t="s">
        <v>135</v>
      </c>
      <c r="AY746" t="s">
        <v>133</v>
      </c>
      <c r="AZ746" t="s">
        <v>133</v>
      </c>
    </row>
    <row r="747" spans="1:52" customFormat="1" x14ac:dyDescent="0.25">
      <c r="A747">
        <v>336788</v>
      </c>
      <c r="B747" t="s">
        <v>201</v>
      </c>
      <c r="AB747" t="s">
        <v>133</v>
      </c>
      <c r="AG747" t="s">
        <v>136</v>
      </c>
      <c r="AM747" t="s">
        <v>136</v>
      </c>
      <c r="AQ747" t="s">
        <v>135</v>
      </c>
      <c r="AU747" t="s">
        <v>133</v>
      </c>
      <c r="AV747" t="s">
        <v>133</v>
      </c>
      <c r="AW747" t="s">
        <v>133</v>
      </c>
      <c r="AX747" t="s">
        <v>133</v>
      </c>
      <c r="AY747" t="s">
        <v>133</v>
      </c>
      <c r="AZ747" t="s">
        <v>133</v>
      </c>
    </row>
    <row r="748" spans="1:52" customFormat="1" x14ac:dyDescent="0.25">
      <c r="A748">
        <v>333965</v>
      </c>
      <c r="B748" t="s">
        <v>201</v>
      </c>
      <c r="W748" t="s">
        <v>136</v>
      </c>
      <c r="AB748" t="s">
        <v>133</v>
      </c>
      <c r="AH748" t="s">
        <v>135</v>
      </c>
      <c r="AM748" t="s">
        <v>136</v>
      </c>
      <c r="AP748" t="s">
        <v>135</v>
      </c>
      <c r="AQ748" t="s">
        <v>135</v>
      </c>
      <c r="AR748" t="s">
        <v>135</v>
      </c>
      <c r="AT748" t="s">
        <v>135</v>
      </c>
      <c r="AU748" t="s">
        <v>133</v>
      </c>
      <c r="AV748" t="s">
        <v>133</v>
      </c>
      <c r="AW748" t="s">
        <v>133</v>
      </c>
      <c r="AX748" t="s">
        <v>133</v>
      </c>
      <c r="AY748" t="s">
        <v>133</v>
      </c>
      <c r="AZ748" t="s">
        <v>133</v>
      </c>
    </row>
    <row r="749" spans="1:52" customFormat="1" x14ac:dyDescent="0.25">
      <c r="A749">
        <v>326210</v>
      </c>
      <c r="B749" t="s">
        <v>201</v>
      </c>
      <c r="AB749" t="s">
        <v>135</v>
      </c>
      <c r="AG749" t="s">
        <v>133</v>
      </c>
      <c r="AI749" t="s">
        <v>136</v>
      </c>
      <c r="AJ749" t="s">
        <v>136</v>
      </c>
      <c r="AM749" t="s">
        <v>136</v>
      </c>
      <c r="AO749" t="s">
        <v>136</v>
      </c>
      <c r="AP749" t="s">
        <v>133</v>
      </c>
      <c r="AQ749" t="s">
        <v>133</v>
      </c>
      <c r="AT749" t="s">
        <v>135</v>
      </c>
      <c r="AU749" t="s">
        <v>133</v>
      </c>
      <c r="AV749" t="s">
        <v>133</v>
      </c>
      <c r="AW749" t="s">
        <v>133</v>
      </c>
      <c r="AX749" t="s">
        <v>135</v>
      </c>
      <c r="AY749" t="s">
        <v>135</v>
      </c>
      <c r="AZ749" t="s">
        <v>133</v>
      </c>
    </row>
    <row r="750" spans="1:52" customFormat="1" x14ac:dyDescent="0.25">
      <c r="A750">
        <v>336360</v>
      </c>
      <c r="B750" t="s">
        <v>201</v>
      </c>
      <c r="AA750" t="s">
        <v>136</v>
      </c>
      <c r="AB750" t="s">
        <v>136</v>
      </c>
      <c r="AG750" t="s">
        <v>136</v>
      </c>
      <c r="AP750" t="s">
        <v>135</v>
      </c>
      <c r="AQ750" t="s">
        <v>135</v>
      </c>
      <c r="AU750" t="s">
        <v>133</v>
      </c>
      <c r="AV750" t="s">
        <v>133</v>
      </c>
      <c r="AW750" t="s">
        <v>133</v>
      </c>
      <c r="AX750" t="s">
        <v>133</v>
      </c>
      <c r="AY750" t="s">
        <v>133</v>
      </c>
      <c r="AZ750" t="s">
        <v>133</v>
      </c>
    </row>
    <row r="751" spans="1:52" customFormat="1" x14ac:dyDescent="0.25">
      <c r="A751">
        <v>328594</v>
      </c>
      <c r="B751" t="s">
        <v>201</v>
      </c>
      <c r="AB751" t="s">
        <v>136</v>
      </c>
      <c r="AG751" t="s">
        <v>136</v>
      </c>
      <c r="AM751" t="s">
        <v>136</v>
      </c>
      <c r="AP751" t="s">
        <v>135</v>
      </c>
      <c r="AQ751" t="s">
        <v>133</v>
      </c>
      <c r="AS751" t="s">
        <v>135</v>
      </c>
      <c r="AV751" t="s">
        <v>133</v>
      </c>
      <c r="AW751" t="s">
        <v>133</v>
      </c>
      <c r="AX751" t="s">
        <v>135</v>
      </c>
      <c r="AZ751" t="s">
        <v>133</v>
      </c>
    </row>
    <row r="752" spans="1:52" customFormat="1" x14ac:dyDescent="0.25">
      <c r="A752">
        <v>330531</v>
      </c>
      <c r="B752" t="s">
        <v>201</v>
      </c>
      <c r="AB752" t="s">
        <v>136</v>
      </c>
      <c r="AG752" t="s">
        <v>133</v>
      </c>
      <c r="AJ752" t="s">
        <v>136</v>
      </c>
      <c r="AM752" t="s">
        <v>136</v>
      </c>
      <c r="AQ752" t="s">
        <v>136</v>
      </c>
      <c r="AT752" t="s">
        <v>135</v>
      </c>
      <c r="AV752" t="s">
        <v>135</v>
      </c>
      <c r="AW752" t="s">
        <v>133</v>
      </c>
      <c r="AX752" t="s">
        <v>135</v>
      </c>
      <c r="AY752" t="s">
        <v>133</v>
      </c>
      <c r="AZ752" t="s">
        <v>133</v>
      </c>
    </row>
    <row r="753" spans="1:52" customFormat="1" x14ac:dyDescent="0.25">
      <c r="A753">
        <v>333282</v>
      </c>
      <c r="B753" t="s">
        <v>201</v>
      </c>
      <c r="H753" t="s">
        <v>136</v>
      </c>
      <c r="M753" t="s">
        <v>135</v>
      </c>
      <c r="AB753" t="s">
        <v>136</v>
      </c>
      <c r="AG753" t="s">
        <v>135</v>
      </c>
      <c r="AL753" t="s">
        <v>136</v>
      </c>
      <c r="AQ753" t="s">
        <v>133</v>
      </c>
      <c r="AW753" t="s">
        <v>135</v>
      </c>
      <c r="AY753" t="s">
        <v>133</v>
      </c>
      <c r="AZ753" t="s">
        <v>133</v>
      </c>
    </row>
    <row r="754" spans="1:52" customFormat="1" x14ac:dyDescent="0.25">
      <c r="A754">
        <v>327093</v>
      </c>
      <c r="B754" t="s">
        <v>201</v>
      </c>
      <c r="AB754" t="s">
        <v>136</v>
      </c>
      <c r="AG754" t="s">
        <v>136</v>
      </c>
      <c r="AP754" t="s">
        <v>136</v>
      </c>
      <c r="AQ754" t="s">
        <v>135</v>
      </c>
      <c r="AT754" t="s">
        <v>136</v>
      </c>
      <c r="AU754" t="s">
        <v>135</v>
      </c>
      <c r="AV754" t="s">
        <v>135</v>
      </c>
      <c r="AW754" t="s">
        <v>135</v>
      </c>
      <c r="AX754" t="s">
        <v>135</v>
      </c>
      <c r="AY754" t="s">
        <v>135</v>
      </c>
      <c r="AZ754" t="s">
        <v>133</v>
      </c>
    </row>
    <row r="755" spans="1:52" customFormat="1" x14ac:dyDescent="0.25">
      <c r="A755">
        <v>330059</v>
      </c>
      <c r="B755" t="s">
        <v>201</v>
      </c>
      <c r="H755" t="s">
        <v>136</v>
      </c>
      <c r="AB755" t="s">
        <v>136</v>
      </c>
      <c r="AM755" t="s">
        <v>136</v>
      </c>
      <c r="AP755" t="s">
        <v>133</v>
      </c>
      <c r="AQ755" t="s">
        <v>133</v>
      </c>
      <c r="AR755" t="s">
        <v>135</v>
      </c>
      <c r="AS755" t="s">
        <v>135</v>
      </c>
      <c r="AT755" t="s">
        <v>135</v>
      </c>
      <c r="AU755" t="s">
        <v>135</v>
      </c>
      <c r="AV755" t="s">
        <v>133</v>
      </c>
      <c r="AW755" t="s">
        <v>133</v>
      </c>
      <c r="AX755" t="s">
        <v>135</v>
      </c>
      <c r="AY755" t="s">
        <v>135</v>
      </c>
      <c r="AZ755" t="s">
        <v>133</v>
      </c>
    </row>
    <row r="756" spans="1:52" customFormat="1" x14ac:dyDescent="0.25">
      <c r="A756">
        <v>331932</v>
      </c>
      <c r="B756" t="s">
        <v>201</v>
      </c>
      <c r="AB756" t="s">
        <v>136</v>
      </c>
      <c r="AC756" t="s">
        <v>136</v>
      </c>
      <c r="AP756" t="s">
        <v>135</v>
      </c>
      <c r="AQ756" t="s">
        <v>135</v>
      </c>
      <c r="AS756" t="s">
        <v>135</v>
      </c>
      <c r="AU756" t="s">
        <v>133</v>
      </c>
      <c r="AV756" t="s">
        <v>133</v>
      </c>
      <c r="AW756" t="s">
        <v>133</v>
      </c>
      <c r="AX756" t="s">
        <v>133</v>
      </c>
      <c r="AY756" t="s">
        <v>133</v>
      </c>
      <c r="AZ756" t="s">
        <v>133</v>
      </c>
    </row>
    <row r="757" spans="1:52" customFormat="1" x14ac:dyDescent="0.25">
      <c r="A757">
        <v>329108</v>
      </c>
      <c r="B757" t="s">
        <v>201</v>
      </c>
      <c r="AB757" t="s">
        <v>136</v>
      </c>
      <c r="AC757" t="s">
        <v>136</v>
      </c>
      <c r="AG757" t="s">
        <v>136</v>
      </c>
      <c r="AL757" t="s">
        <v>136</v>
      </c>
      <c r="AM757" t="s">
        <v>136</v>
      </c>
      <c r="AO757" t="s">
        <v>133</v>
      </c>
      <c r="AP757" t="s">
        <v>133</v>
      </c>
      <c r="AQ757" t="s">
        <v>133</v>
      </c>
      <c r="AR757" t="s">
        <v>133</v>
      </c>
      <c r="AS757" t="s">
        <v>133</v>
      </c>
      <c r="AT757" t="s">
        <v>133</v>
      </c>
      <c r="AU757" t="s">
        <v>133</v>
      </c>
      <c r="AV757" t="s">
        <v>133</v>
      </c>
      <c r="AW757" t="s">
        <v>133</v>
      </c>
      <c r="AX757" t="s">
        <v>133</v>
      </c>
      <c r="AY757" t="s">
        <v>133</v>
      </c>
      <c r="AZ757" t="s">
        <v>133</v>
      </c>
    </row>
    <row r="758" spans="1:52" customFormat="1" x14ac:dyDescent="0.25">
      <c r="A758">
        <v>332464</v>
      </c>
      <c r="B758" t="s">
        <v>201</v>
      </c>
      <c r="P758" t="s">
        <v>136</v>
      </c>
      <c r="AB758" t="s">
        <v>136</v>
      </c>
      <c r="AF758" t="s">
        <v>136</v>
      </c>
      <c r="AG758" t="s">
        <v>136</v>
      </c>
      <c r="AL758" t="s">
        <v>136</v>
      </c>
      <c r="AM758" t="s">
        <v>136</v>
      </c>
      <c r="AO758" t="s">
        <v>133</v>
      </c>
      <c r="AP758" t="s">
        <v>135</v>
      </c>
      <c r="AQ758" t="s">
        <v>133</v>
      </c>
      <c r="AR758" t="s">
        <v>135</v>
      </c>
      <c r="AS758" t="s">
        <v>133</v>
      </c>
      <c r="AT758" t="s">
        <v>135</v>
      </c>
      <c r="AU758" t="s">
        <v>133</v>
      </c>
      <c r="AV758" t="s">
        <v>133</v>
      </c>
      <c r="AW758" t="s">
        <v>133</v>
      </c>
      <c r="AX758" t="s">
        <v>133</v>
      </c>
      <c r="AY758" t="s">
        <v>133</v>
      </c>
      <c r="AZ758" t="s">
        <v>133</v>
      </c>
    </row>
    <row r="759" spans="1:52" customFormat="1" x14ac:dyDescent="0.25">
      <c r="A759">
        <v>314563</v>
      </c>
      <c r="B759" t="s">
        <v>201</v>
      </c>
      <c r="U759" t="s">
        <v>135</v>
      </c>
      <c r="AB759" t="s">
        <v>136</v>
      </c>
      <c r="AE759" t="s">
        <v>136</v>
      </c>
      <c r="AI759" t="s">
        <v>136</v>
      </c>
      <c r="AO759" t="s">
        <v>135</v>
      </c>
      <c r="AP759" t="s">
        <v>133</v>
      </c>
      <c r="AQ759" t="s">
        <v>133</v>
      </c>
      <c r="AR759" t="s">
        <v>133</v>
      </c>
      <c r="AS759" t="s">
        <v>135</v>
      </c>
      <c r="AT759" t="s">
        <v>133</v>
      </c>
      <c r="AU759" t="s">
        <v>133</v>
      </c>
      <c r="AV759" t="s">
        <v>135</v>
      </c>
      <c r="AW759" t="s">
        <v>135</v>
      </c>
      <c r="AX759" t="s">
        <v>133</v>
      </c>
      <c r="AY759" t="s">
        <v>133</v>
      </c>
      <c r="AZ759" t="s">
        <v>133</v>
      </c>
    </row>
    <row r="760" spans="1:52" customFormat="1" x14ac:dyDescent="0.25">
      <c r="A760">
        <v>327587</v>
      </c>
      <c r="B760" t="s">
        <v>201</v>
      </c>
      <c r="AB760" t="s">
        <v>136</v>
      </c>
      <c r="AF760" t="s">
        <v>136</v>
      </c>
      <c r="AJ760" t="s">
        <v>136</v>
      </c>
      <c r="AL760" t="s">
        <v>136</v>
      </c>
      <c r="AO760" t="s">
        <v>133</v>
      </c>
      <c r="AP760" t="s">
        <v>133</v>
      </c>
      <c r="AQ760" t="s">
        <v>133</v>
      </c>
      <c r="AR760" t="s">
        <v>133</v>
      </c>
      <c r="AT760" t="s">
        <v>133</v>
      </c>
      <c r="AU760" t="s">
        <v>133</v>
      </c>
      <c r="AV760" t="s">
        <v>133</v>
      </c>
      <c r="AW760" t="s">
        <v>133</v>
      </c>
      <c r="AX760" t="s">
        <v>133</v>
      </c>
      <c r="AY760" t="s">
        <v>133</v>
      </c>
      <c r="AZ760" t="s">
        <v>133</v>
      </c>
    </row>
    <row r="761" spans="1:52" customFormat="1" x14ac:dyDescent="0.25">
      <c r="A761">
        <v>329059</v>
      </c>
      <c r="B761" t="s">
        <v>201</v>
      </c>
      <c r="AB761" t="s">
        <v>136</v>
      </c>
      <c r="AG761" t="s">
        <v>136</v>
      </c>
      <c r="AO761" t="s">
        <v>136</v>
      </c>
      <c r="AQ761" t="s">
        <v>135</v>
      </c>
      <c r="AR761" t="s">
        <v>136</v>
      </c>
      <c r="AV761" t="s">
        <v>135</v>
      </c>
      <c r="AW761" t="s">
        <v>135</v>
      </c>
      <c r="AX761" t="s">
        <v>136</v>
      </c>
      <c r="AY761" t="s">
        <v>136</v>
      </c>
      <c r="AZ761" t="s">
        <v>133</v>
      </c>
    </row>
    <row r="762" spans="1:52" customFormat="1" x14ac:dyDescent="0.25">
      <c r="A762">
        <v>333473</v>
      </c>
      <c r="B762" t="s">
        <v>201</v>
      </c>
      <c r="O762" t="s">
        <v>133</v>
      </c>
      <c r="AG762" t="s">
        <v>136</v>
      </c>
      <c r="AI762" t="s">
        <v>136</v>
      </c>
      <c r="AJ762" t="s">
        <v>136</v>
      </c>
      <c r="AK762" t="s">
        <v>135</v>
      </c>
      <c r="AO762" t="s">
        <v>133</v>
      </c>
      <c r="AP762" t="s">
        <v>135</v>
      </c>
      <c r="AQ762" t="s">
        <v>133</v>
      </c>
      <c r="AR762" t="s">
        <v>136</v>
      </c>
      <c r="AS762" t="s">
        <v>136</v>
      </c>
      <c r="AT762" t="s">
        <v>136</v>
      </c>
      <c r="AU762" t="s">
        <v>133</v>
      </c>
      <c r="AV762" t="s">
        <v>133</v>
      </c>
      <c r="AW762" t="s">
        <v>133</v>
      </c>
      <c r="AX762" t="s">
        <v>133</v>
      </c>
      <c r="AY762" t="s">
        <v>133</v>
      </c>
      <c r="AZ762" t="s">
        <v>133</v>
      </c>
    </row>
    <row r="763" spans="1:52" customFormat="1" x14ac:dyDescent="0.25">
      <c r="A763">
        <v>327098</v>
      </c>
      <c r="B763" t="s">
        <v>201</v>
      </c>
      <c r="K763" t="s">
        <v>136</v>
      </c>
      <c r="O763" t="s">
        <v>135</v>
      </c>
      <c r="AM763" t="s">
        <v>136</v>
      </c>
      <c r="AO763" t="s">
        <v>136</v>
      </c>
      <c r="AP763" t="s">
        <v>136</v>
      </c>
      <c r="AQ763" t="s">
        <v>136</v>
      </c>
      <c r="AR763" t="s">
        <v>136</v>
      </c>
      <c r="AT763" t="s">
        <v>136</v>
      </c>
      <c r="AU763" t="s">
        <v>133</v>
      </c>
      <c r="AV763" t="s">
        <v>133</v>
      </c>
      <c r="AW763" t="s">
        <v>133</v>
      </c>
      <c r="AX763" t="s">
        <v>133</v>
      </c>
      <c r="AY763" t="s">
        <v>133</v>
      </c>
      <c r="AZ763" t="s">
        <v>133</v>
      </c>
    </row>
    <row r="764" spans="1:52" customFormat="1" x14ac:dyDescent="0.25">
      <c r="A764">
        <v>333830</v>
      </c>
      <c r="B764" t="s">
        <v>201</v>
      </c>
      <c r="O764" t="s">
        <v>135</v>
      </c>
      <c r="AG764" t="s">
        <v>136</v>
      </c>
      <c r="AL764" t="s">
        <v>136</v>
      </c>
      <c r="AQ764" t="s">
        <v>133</v>
      </c>
      <c r="AV764" t="s">
        <v>135</v>
      </c>
      <c r="AW764" t="s">
        <v>133</v>
      </c>
      <c r="AX764" t="s">
        <v>135</v>
      </c>
      <c r="AY764" t="s">
        <v>135</v>
      </c>
      <c r="AZ764" t="s">
        <v>133</v>
      </c>
    </row>
    <row r="765" spans="1:52" customFormat="1" x14ac:dyDescent="0.25">
      <c r="A765">
        <v>337072</v>
      </c>
      <c r="B765" t="s">
        <v>201</v>
      </c>
      <c r="O765" t="s">
        <v>136</v>
      </c>
      <c r="Z765" t="s">
        <v>136</v>
      </c>
      <c r="AF765" t="s">
        <v>136</v>
      </c>
      <c r="AG765" t="s">
        <v>133</v>
      </c>
      <c r="AO765" t="s">
        <v>136</v>
      </c>
      <c r="AP765" t="s">
        <v>135</v>
      </c>
      <c r="AQ765" t="s">
        <v>133</v>
      </c>
      <c r="AR765" t="s">
        <v>135</v>
      </c>
      <c r="AS765" t="s">
        <v>136</v>
      </c>
      <c r="AT765" t="s">
        <v>136</v>
      </c>
      <c r="AV765" t="s">
        <v>133</v>
      </c>
      <c r="AW765" t="s">
        <v>133</v>
      </c>
      <c r="AY765" t="s">
        <v>135</v>
      </c>
      <c r="AZ765" t="s">
        <v>133</v>
      </c>
    </row>
    <row r="766" spans="1:52" customFormat="1" x14ac:dyDescent="0.25">
      <c r="A766">
        <v>331702</v>
      </c>
      <c r="B766" t="s">
        <v>201</v>
      </c>
      <c r="O766" t="s">
        <v>136</v>
      </c>
      <c r="AP766" t="s">
        <v>133</v>
      </c>
      <c r="AQ766" t="s">
        <v>133</v>
      </c>
      <c r="AT766" t="s">
        <v>136</v>
      </c>
      <c r="AV766" t="s">
        <v>133</v>
      </c>
      <c r="AW766" t="s">
        <v>135</v>
      </c>
      <c r="AX766" t="s">
        <v>135</v>
      </c>
      <c r="AY766" t="s">
        <v>135</v>
      </c>
      <c r="AZ766" t="s">
        <v>133</v>
      </c>
    </row>
    <row r="767" spans="1:52" customFormat="1" x14ac:dyDescent="0.25">
      <c r="A767">
        <v>321168</v>
      </c>
      <c r="B767" t="s">
        <v>201</v>
      </c>
      <c r="O767" t="s">
        <v>136</v>
      </c>
      <c r="AT767" t="s">
        <v>135</v>
      </c>
      <c r="AU767" t="s">
        <v>133</v>
      </c>
      <c r="AV767" t="s">
        <v>133</v>
      </c>
      <c r="AW767" t="s">
        <v>133</v>
      </c>
      <c r="AX767" t="s">
        <v>133</v>
      </c>
      <c r="AY767" t="s">
        <v>133</v>
      </c>
      <c r="AZ767" t="s">
        <v>133</v>
      </c>
    </row>
    <row r="768" spans="1:52" customFormat="1" x14ac:dyDescent="0.25">
      <c r="A768">
        <v>333332</v>
      </c>
      <c r="B768" t="s">
        <v>201</v>
      </c>
      <c r="O768" t="s">
        <v>136</v>
      </c>
      <c r="P768" t="s">
        <v>136</v>
      </c>
      <c r="AO768" t="s">
        <v>136</v>
      </c>
      <c r="AQ768" t="s">
        <v>136</v>
      </c>
      <c r="AV768" t="s">
        <v>133</v>
      </c>
      <c r="AW768" t="s">
        <v>135</v>
      </c>
      <c r="AX768" t="s">
        <v>135</v>
      </c>
      <c r="AY768" t="s">
        <v>135</v>
      </c>
      <c r="AZ768" t="s">
        <v>133</v>
      </c>
    </row>
    <row r="769" spans="1:52" customFormat="1" x14ac:dyDescent="0.25">
      <c r="A769">
        <v>334573</v>
      </c>
      <c r="B769" t="s">
        <v>201</v>
      </c>
      <c r="O769" t="s">
        <v>136</v>
      </c>
      <c r="AL769" t="s">
        <v>136</v>
      </c>
      <c r="AM769" t="s">
        <v>136</v>
      </c>
      <c r="AQ769" t="s">
        <v>136</v>
      </c>
      <c r="AT769" t="s">
        <v>136</v>
      </c>
      <c r="AV769" t="s">
        <v>133</v>
      </c>
      <c r="AX769" t="s">
        <v>135</v>
      </c>
      <c r="AY769" t="s">
        <v>135</v>
      </c>
      <c r="AZ769" t="s">
        <v>133</v>
      </c>
    </row>
    <row r="770" spans="1:52" customFormat="1" x14ac:dyDescent="0.25">
      <c r="A770">
        <v>330568</v>
      </c>
      <c r="B770" t="s">
        <v>201</v>
      </c>
      <c r="O770" t="s">
        <v>136</v>
      </c>
      <c r="AP770" t="s">
        <v>135</v>
      </c>
      <c r="AQ770" t="s">
        <v>133</v>
      </c>
      <c r="AT770" t="s">
        <v>135</v>
      </c>
      <c r="AU770" t="s">
        <v>133</v>
      </c>
      <c r="AV770" t="s">
        <v>133</v>
      </c>
      <c r="AW770" t="s">
        <v>133</v>
      </c>
      <c r="AX770" t="s">
        <v>133</v>
      </c>
      <c r="AY770" t="s">
        <v>133</v>
      </c>
      <c r="AZ770" t="s">
        <v>133</v>
      </c>
    </row>
    <row r="771" spans="1:52" customFormat="1" x14ac:dyDescent="0.25">
      <c r="A771">
        <v>329272</v>
      </c>
      <c r="B771" t="s">
        <v>201</v>
      </c>
      <c r="O771" t="s">
        <v>136</v>
      </c>
      <c r="AA771" t="s">
        <v>135</v>
      </c>
      <c r="AI771" t="s">
        <v>136</v>
      </c>
      <c r="AJ771" t="s">
        <v>136</v>
      </c>
      <c r="AO771" t="s">
        <v>136</v>
      </c>
      <c r="AQ771" t="s">
        <v>136</v>
      </c>
      <c r="AS771" t="s">
        <v>133</v>
      </c>
      <c r="AT771" t="s">
        <v>135</v>
      </c>
      <c r="AU771" t="s">
        <v>133</v>
      </c>
      <c r="AV771" t="s">
        <v>133</v>
      </c>
      <c r="AW771" t="s">
        <v>133</v>
      </c>
      <c r="AX771" t="s">
        <v>133</v>
      </c>
      <c r="AY771" t="s">
        <v>135</v>
      </c>
      <c r="AZ771" t="s">
        <v>133</v>
      </c>
    </row>
    <row r="772" spans="1:52" customFormat="1" x14ac:dyDescent="0.25">
      <c r="A772">
        <v>329158</v>
      </c>
      <c r="B772" t="s">
        <v>201</v>
      </c>
      <c r="O772" t="s">
        <v>136</v>
      </c>
      <c r="AC772" t="s">
        <v>136</v>
      </c>
      <c r="AJ772" t="s">
        <v>135</v>
      </c>
      <c r="AL772" t="s">
        <v>133</v>
      </c>
      <c r="AO772" t="s">
        <v>133</v>
      </c>
      <c r="AP772" t="s">
        <v>133</v>
      </c>
      <c r="AQ772" t="s">
        <v>133</v>
      </c>
      <c r="AR772" t="s">
        <v>133</v>
      </c>
      <c r="AS772" t="s">
        <v>133</v>
      </c>
      <c r="AT772" t="s">
        <v>133</v>
      </c>
      <c r="AU772" t="s">
        <v>133</v>
      </c>
      <c r="AV772" t="s">
        <v>133</v>
      </c>
      <c r="AW772" t="s">
        <v>133</v>
      </c>
      <c r="AX772" t="s">
        <v>133</v>
      </c>
      <c r="AY772" t="s">
        <v>133</v>
      </c>
      <c r="AZ772" t="s">
        <v>133</v>
      </c>
    </row>
    <row r="773" spans="1:52" customFormat="1" x14ac:dyDescent="0.25">
      <c r="A773">
        <v>333285</v>
      </c>
      <c r="B773" t="s">
        <v>201</v>
      </c>
      <c r="O773" t="s">
        <v>135</v>
      </c>
      <c r="AG773" t="s">
        <v>133</v>
      </c>
      <c r="AO773" t="s">
        <v>135</v>
      </c>
      <c r="AP773" t="s">
        <v>133</v>
      </c>
      <c r="AQ773" t="s">
        <v>133</v>
      </c>
      <c r="AR773" t="s">
        <v>133</v>
      </c>
      <c r="AV773" t="s">
        <v>133</v>
      </c>
      <c r="AW773" t="s">
        <v>133</v>
      </c>
      <c r="AX773" t="s">
        <v>133</v>
      </c>
      <c r="AY773" t="s">
        <v>133</v>
      </c>
      <c r="AZ773" t="s">
        <v>133</v>
      </c>
    </row>
    <row r="774" spans="1:52" customFormat="1" x14ac:dyDescent="0.25">
      <c r="A774">
        <v>325969</v>
      </c>
      <c r="B774" t="s">
        <v>201</v>
      </c>
      <c r="AV774" t="s">
        <v>136</v>
      </c>
      <c r="AZ774" t="s">
        <v>133</v>
      </c>
    </row>
    <row r="775" spans="1:52" customFormat="1" x14ac:dyDescent="0.25">
      <c r="A775">
        <v>330968</v>
      </c>
      <c r="B775" t="s">
        <v>201</v>
      </c>
      <c r="AG775" t="s">
        <v>136</v>
      </c>
      <c r="AO775" t="s">
        <v>133</v>
      </c>
      <c r="AP775" t="s">
        <v>133</v>
      </c>
      <c r="AQ775" t="s">
        <v>133</v>
      </c>
      <c r="AU775" t="s">
        <v>133</v>
      </c>
      <c r="AV775" t="s">
        <v>133</v>
      </c>
      <c r="AW775" t="s">
        <v>133</v>
      </c>
      <c r="AY775" t="s">
        <v>133</v>
      </c>
      <c r="AZ775" t="s">
        <v>133</v>
      </c>
    </row>
    <row r="776" spans="1:52" customFormat="1" x14ac:dyDescent="0.25">
      <c r="A776">
        <v>335757</v>
      </c>
      <c r="B776" t="s">
        <v>201</v>
      </c>
      <c r="AH776" t="s">
        <v>133</v>
      </c>
      <c r="AM776" t="s">
        <v>136</v>
      </c>
      <c r="AP776" t="s">
        <v>133</v>
      </c>
      <c r="AQ776" t="s">
        <v>133</v>
      </c>
      <c r="AR776" t="s">
        <v>133</v>
      </c>
      <c r="AS776" t="s">
        <v>135</v>
      </c>
      <c r="AT776" t="s">
        <v>135</v>
      </c>
      <c r="AU776" t="s">
        <v>133</v>
      </c>
      <c r="AV776" t="s">
        <v>133</v>
      </c>
      <c r="AW776" t="s">
        <v>133</v>
      </c>
      <c r="AX776" t="s">
        <v>133</v>
      </c>
      <c r="AY776" t="s">
        <v>133</v>
      </c>
      <c r="AZ776" t="s">
        <v>133</v>
      </c>
    </row>
    <row r="777" spans="1:52" customFormat="1" x14ac:dyDescent="0.25">
      <c r="A777">
        <v>336059</v>
      </c>
      <c r="B777" t="s">
        <v>201</v>
      </c>
      <c r="AG777" t="s">
        <v>133</v>
      </c>
      <c r="AH777" t="s">
        <v>133</v>
      </c>
      <c r="AJ777" t="s">
        <v>136</v>
      </c>
      <c r="AL777" t="s">
        <v>135</v>
      </c>
      <c r="AM777" t="s">
        <v>136</v>
      </c>
      <c r="AP777" t="s">
        <v>133</v>
      </c>
      <c r="AQ777" t="s">
        <v>133</v>
      </c>
      <c r="AR777" t="s">
        <v>133</v>
      </c>
      <c r="AV777" t="s">
        <v>133</v>
      </c>
      <c r="AW777" t="s">
        <v>133</v>
      </c>
      <c r="AY777" t="s">
        <v>133</v>
      </c>
      <c r="AZ777" t="s">
        <v>133</v>
      </c>
    </row>
    <row r="778" spans="1:52" customFormat="1" x14ac:dyDescent="0.25">
      <c r="A778">
        <v>327625</v>
      </c>
      <c r="B778" t="s">
        <v>201</v>
      </c>
      <c r="I778" t="s">
        <v>133</v>
      </c>
      <c r="AC778" t="s">
        <v>136</v>
      </c>
      <c r="AG778" t="s">
        <v>136</v>
      </c>
      <c r="AO778" t="s">
        <v>135</v>
      </c>
      <c r="AP778" t="s">
        <v>133</v>
      </c>
      <c r="AQ778" t="s">
        <v>133</v>
      </c>
      <c r="AR778" t="s">
        <v>133</v>
      </c>
      <c r="AT778" t="s">
        <v>136</v>
      </c>
      <c r="AU778" t="s">
        <v>133</v>
      </c>
      <c r="AV778" t="s">
        <v>133</v>
      </c>
      <c r="AW778" t="s">
        <v>133</v>
      </c>
      <c r="AX778" t="s">
        <v>133</v>
      </c>
      <c r="AY778" t="s">
        <v>133</v>
      </c>
      <c r="AZ778" t="s">
        <v>133</v>
      </c>
    </row>
    <row r="779" spans="1:52" customFormat="1" x14ac:dyDescent="0.25">
      <c r="A779">
        <v>338214</v>
      </c>
      <c r="B779" t="s">
        <v>201</v>
      </c>
      <c r="AJ779" t="s">
        <v>136</v>
      </c>
      <c r="AQ779" t="s">
        <v>135</v>
      </c>
      <c r="AU779" t="s">
        <v>133</v>
      </c>
      <c r="AV779" t="s">
        <v>133</v>
      </c>
      <c r="AW779" t="s">
        <v>133</v>
      </c>
      <c r="AX779" t="s">
        <v>133</v>
      </c>
      <c r="AY779" t="s">
        <v>133</v>
      </c>
      <c r="AZ779" t="s">
        <v>133</v>
      </c>
    </row>
    <row r="780" spans="1:52" customFormat="1" x14ac:dyDescent="0.25">
      <c r="A780">
        <v>332588</v>
      </c>
      <c r="B780" t="s">
        <v>201</v>
      </c>
      <c r="AQ780" t="s">
        <v>133</v>
      </c>
      <c r="AT780" t="s">
        <v>135</v>
      </c>
      <c r="AV780" t="s">
        <v>135</v>
      </c>
      <c r="AW780" t="s">
        <v>133</v>
      </c>
      <c r="AX780" t="s">
        <v>135</v>
      </c>
      <c r="AY780" t="s">
        <v>133</v>
      </c>
      <c r="AZ780" t="s">
        <v>133</v>
      </c>
    </row>
    <row r="781" spans="1:52" customFormat="1" x14ac:dyDescent="0.25">
      <c r="A781">
        <v>324255</v>
      </c>
      <c r="B781" t="s">
        <v>201</v>
      </c>
      <c r="G781" t="s">
        <v>135</v>
      </c>
      <c r="AG781" t="s">
        <v>135</v>
      </c>
      <c r="AI781" t="s">
        <v>133</v>
      </c>
      <c r="AQ781" t="s">
        <v>135</v>
      </c>
      <c r="AU781" t="s">
        <v>133</v>
      </c>
      <c r="AV781" t="s">
        <v>133</v>
      </c>
      <c r="AW781" t="s">
        <v>133</v>
      </c>
      <c r="AX781" t="s">
        <v>133</v>
      </c>
      <c r="AY781" t="s">
        <v>133</v>
      </c>
      <c r="AZ781" t="s">
        <v>133</v>
      </c>
    </row>
    <row r="782" spans="1:52" customFormat="1" x14ac:dyDescent="0.25">
      <c r="A782">
        <v>334969</v>
      </c>
      <c r="B782" t="s">
        <v>201</v>
      </c>
      <c r="AV782" t="s">
        <v>135</v>
      </c>
      <c r="AZ782" t="s">
        <v>133</v>
      </c>
    </row>
    <row r="783" spans="1:52" customFormat="1" x14ac:dyDescent="0.25">
      <c r="A783">
        <v>338029</v>
      </c>
      <c r="B783" t="s">
        <v>201</v>
      </c>
      <c r="I783" t="s">
        <v>136</v>
      </c>
      <c r="N783" t="s">
        <v>136</v>
      </c>
      <c r="AG783" t="s">
        <v>133</v>
      </c>
      <c r="AM783" t="s">
        <v>133</v>
      </c>
      <c r="AQ783" t="s">
        <v>135</v>
      </c>
      <c r="AU783" t="s">
        <v>133</v>
      </c>
      <c r="AV783" t="s">
        <v>133</v>
      </c>
      <c r="AW783" t="s">
        <v>133</v>
      </c>
      <c r="AX783" t="s">
        <v>133</v>
      </c>
      <c r="AY783" t="s">
        <v>133</v>
      </c>
      <c r="AZ783" t="s">
        <v>133</v>
      </c>
    </row>
    <row r="784" spans="1:52" customFormat="1" x14ac:dyDescent="0.25">
      <c r="A784">
        <v>329777</v>
      </c>
      <c r="B784" t="s">
        <v>201</v>
      </c>
      <c r="N784" t="s">
        <v>136</v>
      </c>
      <c r="AM784" t="s">
        <v>136</v>
      </c>
      <c r="AQ784" t="s">
        <v>133</v>
      </c>
      <c r="AU784" t="s">
        <v>133</v>
      </c>
      <c r="AV784" t="s">
        <v>133</v>
      </c>
      <c r="AW784" t="s">
        <v>133</v>
      </c>
      <c r="AX784" t="s">
        <v>133</v>
      </c>
      <c r="AY784" t="s">
        <v>133</v>
      </c>
      <c r="AZ784" t="s">
        <v>133</v>
      </c>
    </row>
    <row r="785" spans="1:52" customFormat="1" x14ac:dyDescent="0.25">
      <c r="A785">
        <v>332110</v>
      </c>
      <c r="B785" t="s">
        <v>201</v>
      </c>
      <c r="Z785" t="s">
        <v>136</v>
      </c>
      <c r="AF785" t="s">
        <v>136</v>
      </c>
      <c r="AG785" t="s">
        <v>136</v>
      </c>
      <c r="AJ785" t="s">
        <v>136</v>
      </c>
      <c r="AP785" t="s">
        <v>136</v>
      </c>
      <c r="AQ785" t="s">
        <v>136</v>
      </c>
      <c r="AR785" t="s">
        <v>136</v>
      </c>
      <c r="AU785" t="s">
        <v>133</v>
      </c>
      <c r="AV785" t="s">
        <v>133</v>
      </c>
      <c r="AW785" t="s">
        <v>133</v>
      </c>
      <c r="AX785" t="s">
        <v>135</v>
      </c>
      <c r="AY785" t="s">
        <v>133</v>
      </c>
      <c r="AZ785" t="s">
        <v>133</v>
      </c>
    </row>
    <row r="786" spans="1:52" customFormat="1" x14ac:dyDescent="0.25">
      <c r="A786">
        <v>337313</v>
      </c>
      <c r="B786" t="s">
        <v>201</v>
      </c>
      <c r="P786" t="s">
        <v>136</v>
      </c>
      <c r="AF786" t="s">
        <v>136</v>
      </c>
      <c r="AM786" t="s">
        <v>136</v>
      </c>
      <c r="AO786" t="s">
        <v>135</v>
      </c>
      <c r="AP786" t="s">
        <v>135</v>
      </c>
      <c r="AU786" t="s">
        <v>133</v>
      </c>
      <c r="AV786" t="s">
        <v>133</v>
      </c>
      <c r="AW786" t="s">
        <v>133</v>
      </c>
      <c r="AX786" t="s">
        <v>133</v>
      </c>
      <c r="AY786" t="s">
        <v>133</v>
      </c>
      <c r="AZ786" t="s">
        <v>133</v>
      </c>
    </row>
    <row r="787" spans="1:52" customFormat="1" x14ac:dyDescent="0.25">
      <c r="A787">
        <v>331633</v>
      </c>
      <c r="B787" t="s">
        <v>201</v>
      </c>
      <c r="AM787" t="s">
        <v>136</v>
      </c>
      <c r="AO787" t="s">
        <v>135</v>
      </c>
      <c r="AP787" t="s">
        <v>135</v>
      </c>
      <c r="AQ787" t="s">
        <v>135</v>
      </c>
      <c r="AS787" t="s">
        <v>135</v>
      </c>
      <c r="AT787" t="s">
        <v>135</v>
      </c>
      <c r="AU787" t="s">
        <v>133</v>
      </c>
      <c r="AV787" t="s">
        <v>133</v>
      </c>
      <c r="AW787" t="s">
        <v>133</v>
      </c>
      <c r="AX787" t="s">
        <v>133</v>
      </c>
      <c r="AY787" t="s">
        <v>133</v>
      </c>
      <c r="AZ787" t="s">
        <v>133</v>
      </c>
    </row>
    <row r="788" spans="1:52" customFormat="1" x14ac:dyDescent="0.25">
      <c r="A788">
        <v>337588</v>
      </c>
      <c r="B788" t="s">
        <v>201</v>
      </c>
      <c r="AC788" t="s">
        <v>136</v>
      </c>
      <c r="AH788" t="s">
        <v>136</v>
      </c>
      <c r="AO788" t="s">
        <v>135</v>
      </c>
      <c r="AP788" t="s">
        <v>135</v>
      </c>
      <c r="AS788" t="s">
        <v>135</v>
      </c>
      <c r="AT788" t="s">
        <v>135</v>
      </c>
      <c r="AU788" t="s">
        <v>133</v>
      </c>
      <c r="AV788" t="s">
        <v>133</v>
      </c>
      <c r="AW788" t="s">
        <v>133</v>
      </c>
      <c r="AX788" t="s">
        <v>133</v>
      </c>
      <c r="AY788" t="s">
        <v>133</v>
      </c>
      <c r="AZ788" t="s">
        <v>133</v>
      </c>
    </row>
    <row r="789" spans="1:52" customFormat="1" x14ac:dyDescent="0.25">
      <c r="A789">
        <v>329222</v>
      </c>
      <c r="B789" t="s">
        <v>201</v>
      </c>
      <c r="AG789" t="s">
        <v>133</v>
      </c>
      <c r="AJ789" t="s">
        <v>136</v>
      </c>
      <c r="AO789" t="s">
        <v>133</v>
      </c>
      <c r="AP789" t="s">
        <v>133</v>
      </c>
      <c r="AQ789" t="s">
        <v>133</v>
      </c>
      <c r="AS789" t="s">
        <v>135</v>
      </c>
      <c r="AT789" t="s">
        <v>136</v>
      </c>
      <c r="AU789" t="s">
        <v>133</v>
      </c>
      <c r="AV789" t="s">
        <v>133</v>
      </c>
      <c r="AW789" t="s">
        <v>133</v>
      </c>
      <c r="AX789" t="s">
        <v>133</v>
      </c>
      <c r="AY789" t="s">
        <v>135</v>
      </c>
      <c r="AZ789" t="s">
        <v>133</v>
      </c>
    </row>
    <row r="790" spans="1:52" customFormat="1" x14ac:dyDescent="0.25">
      <c r="A790">
        <v>336606</v>
      </c>
      <c r="B790" t="s">
        <v>201</v>
      </c>
      <c r="AC790" t="s">
        <v>136</v>
      </c>
      <c r="AG790" t="s">
        <v>136</v>
      </c>
      <c r="AJ790" t="s">
        <v>136</v>
      </c>
      <c r="AO790" t="s">
        <v>135</v>
      </c>
      <c r="AQ790" t="s">
        <v>135</v>
      </c>
      <c r="AS790" t="s">
        <v>135</v>
      </c>
      <c r="AT790" t="s">
        <v>135</v>
      </c>
      <c r="AU790" t="s">
        <v>133</v>
      </c>
      <c r="AV790" t="s">
        <v>133</v>
      </c>
      <c r="AW790" t="s">
        <v>133</v>
      </c>
      <c r="AX790" t="s">
        <v>133</v>
      </c>
      <c r="AY790" t="s">
        <v>133</v>
      </c>
      <c r="AZ790" t="s">
        <v>133</v>
      </c>
    </row>
    <row r="791" spans="1:52" customFormat="1" x14ac:dyDescent="0.25">
      <c r="A791">
        <v>326138</v>
      </c>
      <c r="B791" t="s">
        <v>201</v>
      </c>
      <c r="AI791" t="s">
        <v>135</v>
      </c>
      <c r="AT791" t="s">
        <v>136</v>
      </c>
      <c r="AU791" t="s">
        <v>133</v>
      </c>
      <c r="AV791" t="s">
        <v>133</v>
      </c>
      <c r="AW791" t="s">
        <v>133</v>
      </c>
      <c r="AX791" t="s">
        <v>135</v>
      </c>
      <c r="AY791" t="s">
        <v>136</v>
      </c>
      <c r="AZ791" t="s">
        <v>133</v>
      </c>
    </row>
    <row r="792" spans="1:52" customFormat="1" x14ac:dyDescent="0.25">
      <c r="A792">
        <v>326037</v>
      </c>
      <c r="B792" t="s">
        <v>201</v>
      </c>
      <c r="AH792" t="s">
        <v>136</v>
      </c>
      <c r="AM792" t="s">
        <v>133</v>
      </c>
      <c r="AQ792" t="s">
        <v>135</v>
      </c>
      <c r="AS792" t="s">
        <v>133</v>
      </c>
      <c r="AT792" t="s">
        <v>135</v>
      </c>
      <c r="AU792" t="s">
        <v>133</v>
      </c>
      <c r="AV792" t="s">
        <v>133</v>
      </c>
      <c r="AW792" t="s">
        <v>133</v>
      </c>
      <c r="AX792" t="s">
        <v>133</v>
      </c>
      <c r="AY792" t="s">
        <v>133</v>
      </c>
      <c r="AZ792" t="s">
        <v>133</v>
      </c>
    </row>
    <row r="793" spans="1:52" customFormat="1" x14ac:dyDescent="0.25">
      <c r="A793">
        <v>307947</v>
      </c>
      <c r="B793" t="s">
        <v>201</v>
      </c>
      <c r="AG793" t="s">
        <v>135</v>
      </c>
      <c r="AL793" t="s">
        <v>136</v>
      </c>
      <c r="AM793" t="s">
        <v>135</v>
      </c>
      <c r="AO793" t="s">
        <v>135</v>
      </c>
      <c r="AP793" t="s">
        <v>133</v>
      </c>
      <c r="AQ793" t="s">
        <v>133</v>
      </c>
      <c r="AR793" t="s">
        <v>135</v>
      </c>
      <c r="AS793" t="s">
        <v>135</v>
      </c>
      <c r="AT793" t="s">
        <v>133</v>
      </c>
      <c r="AU793" t="s">
        <v>133</v>
      </c>
      <c r="AV793" t="s">
        <v>133</v>
      </c>
      <c r="AW793" t="s">
        <v>133</v>
      </c>
      <c r="AX793" t="s">
        <v>133</v>
      </c>
      <c r="AY793" t="s">
        <v>133</v>
      </c>
      <c r="AZ793" t="s">
        <v>133</v>
      </c>
    </row>
    <row r="794" spans="1:52" customFormat="1" x14ac:dyDescent="0.25">
      <c r="A794">
        <v>335577</v>
      </c>
      <c r="B794" t="s">
        <v>201</v>
      </c>
      <c r="AG794" t="s">
        <v>135</v>
      </c>
      <c r="AP794" t="s">
        <v>135</v>
      </c>
      <c r="AQ794" t="s">
        <v>133</v>
      </c>
      <c r="AR794" t="s">
        <v>133</v>
      </c>
      <c r="AU794" t="s">
        <v>133</v>
      </c>
      <c r="AV794" t="s">
        <v>133</v>
      </c>
      <c r="AW794" t="s">
        <v>133</v>
      </c>
      <c r="AX794" t="s">
        <v>133</v>
      </c>
      <c r="AY794" t="s">
        <v>133</v>
      </c>
      <c r="AZ794" t="s">
        <v>133</v>
      </c>
    </row>
    <row r="795" spans="1:52" customFormat="1" x14ac:dyDescent="0.25">
      <c r="A795">
        <v>331030</v>
      </c>
      <c r="B795" t="s">
        <v>201</v>
      </c>
      <c r="N795" t="s">
        <v>136</v>
      </c>
      <c r="W795" t="s">
        <v>136</v>
      </c>
      <c r="AC795" t="s">
        <v>136</v>
      </c>
      <c r="AM795" t="s">
        <v>136</v>
      </c>
      <c r="AQ795" t="s">
        <v>133</v>
      </c>
      <c r="AT795" t="s">
        <v>136</v>
      </c>
      <c r="AU795" t="s">
        <v>133</v>
      </c>
      <c r="AV795" t="s">
        <v>133</v>
      </c>
      <c r="AW795" t="s">
        <v>133</v>
      </c>
      <c r="AX795" t="s">
        <v>136</v>
      </c>
      <c r="AY795" t="s">
        <v>135</v>
      </c>
      <c r="AZ795" t="s">
        <v>133</v>
      </c>
    </row>
    <row r="796" spans="1:52" customFormat="1" x14ac:dyDescent="0.25">
      <c r="A796">
        <v>336112</v>
      </c>
      <c r="B796" t="s">
        <v>201</v>
      </c>
      <c r="AC796" t="s">
        <v>136</v>
      </c>
      <c r="AJ796" t="s">
        <v>136</v>
      </c>
      <c r="AO796" t="s">
        <v>136</v>
      </c>
      <c r="AP796" t="s">
        <v>135</v>
      </c>
      <c r="AQ796" t="s">
        <v>135</v>
      </c>
      <c r="AV796" t="s">
        <v>135</v>
      </c>
      <c r="AW796" t="s">
        <v>133</v>
      </c>
      <c r="AX796" t="s">
        <v>135</v>
      </c>
      <c r="AY796" t="s">
        <v>135</v>
      </c>
      <c r="AZ796" t="s">
        <v>133</v>
      </c>
    </row>
    <row r="797" spans="1:52" customFormat="1" x14ac:dyDescent="0.25">
      <c r="A797">
        <v>333309</v>
      </c>
      <c r="B797" t="s">
        <v>201</v>
      </c>
      <c r="P797" t="s">
        <v>136</v>
      </c>
      <c r="W797" t="s">
        <v>136</v>
      </c>
      <c r="AG797" t="s">
        <v>135</v>
      </c>
      <c r="AI797" t="s">
        <v>136</v>
      </c>
      <c r="AO797" t="s">
        <v>135</v>
      </c>
      <c r="AP797" t="s">
        <v>133</v>
      </c>
      <c r="AQ797" t="s">
        <v>133</v>
      </c>
      <c r="AR797" t="s">
        <v>135</v>
      </c>
      <c r="AT797" t="s">
        <v>136</v>
      </c>
      <c r="AU797" t="s">
        <v>133</v>
      </c>
      <c r="AV797" t="s">
        <v>133</v>
      </c>
      <c r="AW797" t="s">
        <v>133</v>
      </c>
      <c r="AX797" t="s">
        <v>133</v>
      </c>
      <c r="AY797" t="s">
        <v>133</v>
      </c>
      <c r="AZ797" t="s">
        <v>133</v>
      </c>
    </row>
    <row r="798" spans="1:52" customFormat="1" x14ac:dyDescent="0.25">
      <c r="A798">
        <v>336337</v>
      </c>
      <c r="B798" t="s">
        <v>201</v>
      </c>
      <c r="AG798" t="s">
        <v>136</v>
      </c>
      <c r="AJ798" t="s">
        <v>136</v>
      </c>
      <c r="AO798" t="s">
        <v>136</v>
      </c>
      <c r="AP798" t="s">
        <v>135</v>
      </c>
      <c r="AQ798" t="s">
        <v>133</v>
      </c>
      <c r="AV798" t="s">
        <v>133</v>
      </c>
      <c r="AW798" t="s">
        <v>135</v>
      </c>
      <c r="AX798" t="s">
        <v>135</v>
      </c>
      <c r="AZ798" t="s">
        <v>133</v>
      </c>
    </row>
    <row r="799" spans="1:52" customFormat="1" x14ac:dyDescent="0.25">
      <c r="A799">
        <v>336577</v>
      </c>
      <c r="B799" t="s">
        <v>201</v>
      </c>
      <c r="X799" t="s">
        <v>135</v>
      </c>
      <c r="AI799" t="s">
        <v>135</v>
      </c>
      <c r="AO799" t="s">
        <v>133</v>
      </c>
      <c r="AP799" t="s">
        <v>133</v>
      </c>
      <c r="AQ799" t="s">
        <v>133</v>
      </c>
      <c r="AR799" t="s">
        <v>133</v>
      </c>
      <c r="AS799" t="s">
        <v>133</v>
      </c>
      <c r="AT799" t="s">
        <v>133</v>
      </c>
      <c r="AU799" t="s">
        <v>133</v>
      </c>
      <c r="AV799" t="s">
        <v>133</v>
      </c>
      <c r="AW799" t="s">
        <v>133</v>
      </c>
      <c r="AX799" t="s">
        <v>133</v>
      </c>
      <c r="AY799" t="s">
        <v>133</v>
      </c>
      <c r="AZ799" t="s">
        <v>133</v>
      </c>
    </row>
    <row r="800" spans="1:52" customFormat="1" x14ac:dyDescent="0.25">
      <c r="A800">
        <v>334196</v>
      </c>
      <c r="B800" t="s">
        <v>201</v>
      </c>
      <c r="P800" t="s">
        <v>136</v>
      </c>
      <c r="AI800" t="s">
        <v>136</v>
      </c>
      <c r="AK800" t="s">
        <v>135</v>
      </c>
      <c r="AP800" t="s">
        <v>135</v>
      </c>
      <c r="AQ800" t="s">
        <v>135</v>
      </c>
      <c r="AR800" t="s">
        <v>135</v>
      </c>
      <c r="AT800" t="s">
        <v>135</v>
      </c>
      <c r="AU800" t="s">
        <v>135</v>
      </c>
      <c r="AV800" t="s">
        <v>135</v>
      </c>
      <c r="AW800" t="s">
        <v>135</v>
      </c>
      <c r="AX800" t="s">
        <v>133</v>
      </c>
      <c r="AY800" t="s">
        <v>133</v>
      </c>
      <c r="AZ800" t="s">
        <v>133</v>
      </c>
    </row>
    <row r="801" spans="1:52" customFormat="1" x14ac:dyDescent="0.25">
      <c r="A801">
        <v>332308</v>
      </c>
      <c r="B801" t="s">
        <v>201</v>
      </c>
      <c r="AM801" t="s">
        <v>136</v>
      </c>
      <c r="AP801" t="s">
        <v>136</v>
      </c>
      <c r="AQ801" t="s">
        <v>133</v>
      </c>
      <c r="AR801" t="s">
        <v>133</v>
      </c>
      <c r="AS801" t="s">
        <v>136</v>
      </c>
      <c r="AT801" t="s">
        <v>136</v>
      </c>
      <c r="AU801" t="s">
        <v>133</v>
      </c>
      <c r="AV801" t="s">
        <v>133</v>
      </c>
      <c r="AW801" t="s">
        <v>133</v>
      </c>
      <c r="AX801" t="s">
        <v>135</v>
      </c>
      <c r="AY801" t="s">
        <v>133</v>
      </c>
      <c r="AZ801" t="s">
        <v>133</v>
      </c>
    </row>
    <row r="802" spans="1:52" customFormat="1" x14ac:dyDescent="0.25">
      <c r="A802">
        <v>324221</v>
      </c>
      <c r="B802" t="s">
        <v>201</v>
      </c>
      <c r="I802" t="s">
        <v>133</v>
      </c>
      <c r="N802" t="s">
        <v>135</v>
      </c>
      <c r="V802" t="s">
        <v>133</v>
      </c>
      <c r="AA802" t="s">
        <v>133</v>
      </c>
      <c r="AM802" t="s">
        <v>135</v>
      </c>
      <c r="AP802" t="s">
        <v>133</v>
      </c>
      <c r="AQ802" t="s">
        <v>133</v>
      </c>
      <c r="AS802" t="s">
        <v>133</v>
      </c>
      <c r="AT802" t="s">
        <v>136</v>
      </c>
      <c r="AV802" t="s">
        <v>133</v>
      </c>
      <c r="AX802" t="s">
        <v>135</v>
      </c>
      <c r="AY802" t="s">
        <v>133</v>
      </c>
      <c r="AZ802" t="s">
        <v>133</v>
      </c>
    </row>
    <row r="803" spans="1:52" customFormat="1" x14ac:dyDescent="0.25">
      <c r="A803">
        <v>337427</v>
      </c>
      <c r="B803" t="s">
        <v>201</v>
      </c>
      <c r="AT803" t="s">
        <v>135</v>
      </c>
      <c r="AU803" t="s">
        <v>133</v>
      </c>
      <c r="AV803" t="s">
        <v>133</v>
      </c>
      <c r="AW803" t="s">
        <v>133</v>
      </c>
      <c r="AX803" t="s">
        <v>133</v>
      </c>
      <c r="AY803" t="s">
        <v>133</v>
      </c>
      <c r="AZ803" t="s">
        <v>133</v>
      </c>
    </row>
    <row r="804" spans="1:52" customFormat="1" x14ac:dyDescent="0.25">
      <c r="A804">
        <v>335977</v>
      </c>
      <c r="B804" t="s">
        <v>201</v>
      </c>
      <c r="AG804" t="s">
        <v>136</v>
      </c>
      <c r="AJ804" t="s">
        <v>136</v>
      </c>
      <c r="AM804" t="s">
        <v>136</v>
      </c>
      <c r="AQ804" t="s">
        <v>135</v>
      </c>
      <c r="AT804" t="s">
        <v>135</v>
      </c>
      <c r="AU804" t="s">
        <v>133</v>
      </c>
      <c r="AV804" t="s">
        <v>133</v>
      </c>
      <c r="AW804" t="s">
        <v>133</v>
      </c>
      <c r="AX804" t="s">
        <v>133</v>
      </c>
      <c r="AY804" t="s">
        <v>133</v>
      </c>
      <c r="AZ804" t="s">
        <v>133</v>
      </c>
    </row>
    <row r="805" spans="1:52" customFormat="1" x14ac:dyDescent="0.25">
      <c r="A805">
        <v>321194</v>
      </c>
      <c r="B805" t="s">
        <v>201</v>
      </c>
      <c r="AI805" t="s">
        <v>136</v>
      </c>
      <c r="AJ805" t="s">
        <v>136</v>
      </c>
      <c r="AO805" t="s">
        <v>133</v>
      </c>
      <c r="AP805" t="s">
        <v>133</v>
      </c>
      <c r="AQ805" t="s">
        <v>135</v>
      </c>
      <c r="AR805" t="s">
        <v>133</v>
      </c>
      <c r="AS805" t="s">
        <v>133</v>
      </c>
      <c r="AT805" t="s">
        <v>133</v>
      </c>
      <c r="AU805" t="s">
        <v>133</v>
      </c>
      <c r="AV805" t="s">
        <v>133</v>
      </c>
      <c r="AW805" t="s">
        <v>133</v>
      </c>
      <c r="AX805" t="s">
        <v>133</v>
      </c>
      <c r="AY805" t="s">
        <v>133</v>
      </c>
      <c r="AZ805" t="s">
        <v>133</v>
      </c>
    </row>
    <row r="806" spans="1:52" customFormat="1" x14ac:dyDescent="0.25">
      <c r="A806">
        <v>309769</v>
      </c>
      <c r="B806" t="s">
        <v>201</v>
      </c>
      <c r="AH806" t="s">
        <v>136</v>
      </c>
      <c r="AJ806" t="s">
        <v>136</v>
      </c>
      <c r="AM806" t="s">
        <v>136</v>
      </c>
      <c r="AP806" t="s">
        <v>133</v>
      </c>
      <c r="AQ806" t="s">
        <v>133</v>
      </c>
      <c r="AT806" t="s">
        <v>136</v>
      </c>
      <c r="AV806" t="s">
        <v>133</v>
      </c>
      <c r="AW806" t="s">
        <v>133</v>
      </c>
      <c r="AX806" t="s">
        <v>133</v>
      </c>
      <c r="AY806" t="s">
        <v>136</v>
      </c>
      <c r="AZ806" t="s">
        <v>133</v>
      </c>
    </row>
    <row r="807" spans="1:52" customFormat="1" x14ac:dyDescent="0.25">
      <c r="A807">
        <v>332212</v>
      </c>
      <c r="B807" t="s">
        <v>201</v>
      </c>
      <c r="P807" t="s">
        <v>136</v>
      </c>
      <c r="AC807" t="s">
        <v>136</v>
      </c>
      <c r="AG807" t="s">
        <v>136</v>
      </c>
      <c r="AI807" t="s">
        <v>136</v>
      </c>
      <c r="AL807" t="s">
        <v>136</v>
      </c>
      <c r="AM807" t="s">
        <v>136</v>
      </c>
      <c r="AO807" t="s">
        <v>135</v>
      </c>
      <c r="AP807" t="s">
        <v>135</v>
      </c>
      <c r="AQ807" t="s">
        <v>133</v>
      </c>
      <c r="AR807" t="s">
        <v>135</v>
      </c>
      <c r="AS807" t="s">
        <v>133</v>
      </c>
      <c r="AT807" t="s">
        <v>136</v>
      </c>
      <c r="AU807" t="s">
        <v>133</v>
      </c>
      <c r="AV807" t="s">
        <v>133</v>
      </c>
      <c r="AW807" t="s">
        <v>133</v>
      </c>
      <c r="AX807" t="s">
        <v>133</v>
      </c>
      <c r="AY807" t="s">
        <v>133</v>
      </c>
      <c r="AZ807" t="s">
        <v>133</v>
      </c>
    </row>
    <row r="808" spans="1:52" customFormat="1" x14ac:dyDescent="0.25">
      <c r="A808">
        <v>337846</v>
      </c>
      <c r="B808" t="s">
        <v>201</v>
      </c>
      <c r="AJ808" t="s">
        <v>136</v>
      </c>
      <c r="AU808" t="s">
        <v>133</v>
      </c>
      <c r="AV808" t="s">
        <v>133</v>
      </c>
      <c r="AW808" t="s">
        <v>133</v>
      </c>
      <c r="AX808" t="s">
        <v>133</v>
      </c>
      <c r="AY808" t="s">
        <v>133</v>
      </c>
      <c r="AZ808" t="s">
        <v>133</v>
      </c>
    </row>
    <row r="809" spans="1:52" customFormat="1" x14ac:dyDescent="0.25">
      <c r="A809">
        <v>338090</v>
      </c>
      <c r="B809" t="s">
        <v>201</v>
      </c>
      <c r="AO809" t="s">
        <v>135</v>
      </c>
      <c r="AP809" t="s">
        <v>135</v>
      </c>
      <c r="AQ809" t="s">
        <v>135</v>
      </c>
      <c r="AU809" t="s">
        <v>133</v>
      </c>
      <c r="AV809" t="s">
        <v>133</v>
      </c>
      <c r="AW809" t="s">
        <v>133</v>
      </c>
      <c r="AX809" t="s">
        <v>133</v>
      </c>
      <c r="AY809" t="s">
        <v>133</v>
      </c>
      <c r="AZ809" t="s">
        <v>133</v>
      </c>
    </row>
    <row r="810" spans="1:52" customFormat="1" x14ac:dyDescent="0.25">
      <c r="A810">
        <v>338073</v>
      </c>
      <c r="B810" t="s">
        <v>201</v>
      </c>
      <c r="AG810" t="s">
        <v>133</v>
      </c>
      <c r="AQ810" t="s">
        <v>133</v>
      </c>
      <c r="AU810" t="s">
        <v>133</v>
      </c>
      <c r="AV810" t="s">
        <v>133</v>
      </c>
      <c r="AW810" t="s">
        <v>133</v>
      </c>
      <c r="AX810" t="s">
        <v>133</v>
      </c>
      <c r="AY810" t="s">
        <v>133</v>
      </c>
      <c r="AZ810" t="s">
        <v>133</v>
      </c>
    </row>
    <row r="811" spans="1:52" customFormat="1" x14ac:dyDescent="0.25">
      <c r="A811">
        <v>336045</v>
      </c>
      <c r="B811" t="s">
        <v>201</v>
      </c>
      <c r="AI811" t="s">
        <v>136</v>
      </c>
      <c r="AO811" t="s">
        <v>133</v>
      </c>
      <c r="AP811" t="s">
        <v>135</v>
      </c>
      <c r="AQ811" t="s">
        <v>133</v>
      </c>
      <c r="AS811" t="s">
        <v>133</v>
      </c>
      <c r="AT811" t="s">
        <v>133</v>
      </c>
      <c r="AU811" t="s">
        <v>133</v>
      </c>
      <c r="AV811" t="s">
        <v>133</v>
      </c>
      <c r="AW811" t="s">
        <v>133</v>
      </c>
      <c r="AX811" t="s">
        <v>133</v>
      </c>
      <c r="AY811" t="s">
        <v>133</v>
      </c>
      <c r="AZ811" t="s">
        <v>133</v>
      </c>
    </row>
    <row r="812" spans="1:52" customFormat="1" x14ac:dyDescent="0.25">
      <c r="A812">
        <v>306045</v>
      </c>
      <c r="B812" t="s">
        <v>201</v>
      </c>
      <c r="AG812" t="s">
        <v>135</v>
      </c>
      <c r="AJ812" t="s">
        <v>136</v>
      </c>
      <c r="AO812" t="s">
        <v>135</v>
      </c>
      <c r="AQ812" t="s">
        <v>133</v>
      </c>
      <c r="AS812" t="s">
        <v>135</v>
      </c>
      <c r="AT812" t="s">
        <v>135</v>
      </c>
      <c r="AU812" t="s">
        <v>133</v>
      </c>
      <c r="AV812" t="s">
        <v>133</v>
      </c>
      <c r="AW812" t="s">
        <v>133</v>
      </c>
      <c r="AX812" t="s">
        <v>133</v>
      </c>
      <c r="AY812" t="s">
        <v>133</v>
      </c>
      <c r="AZ812" t="s">
        <v>133</v>
      </c>
    </row>
    <row r="813" spans="1:52" customFormat="1" x14ac:dyDescent="0.25">
      <c r="A813">
        <v>329235</v>
      </c>
      <c r="B813" t="s">
        <v>201</v>
      </c>
      <c r="N813" t="s">
        <v>136</v>
      </c>
      <c r="AM813" t="s">
        <v>136</v>
      </c>
      <c r="AO813" t="s">
        <v>135</v>
      </c>
      <c r="AP813" t="s">
        <v>135</v>
      </c>
      <c r="AQ813" t="s">
        <v>135</v>
      </c>
      <c r="AU813" t="s">
        <v>133</v>
      </c>
      <c r="AV813" t="s">
        <v>133</v>
      </c>
      <c r="AW813" t="s">
        <v>133</v>
      </c>
      <c r="AX813" t="s">
        <v>133</v>
      </c>
      <c r="AY813" t="s">
        <v>133</v>
      </c>
      <c r="AZ813" t="s">
        <v>133</v>
      </c>
    </row>
    <row r="814" spans="1:52" customFormat="1" x14ac:dyDescent="0.25">
      <c r="A814">
        <v>330751</v>
      </c>
      <c r="B814" t="s">
        <v>201</v>
      </c>
      <c r="AJ814" t="s">
        <v>136</v>
      </c>
      <c r="AM814" t="s">
        <v>135</v>
      </c>
      <c r="AO814" t="s">
        <v>133</v>
      </c>
      <c r="AP814" t="s">
        <v>133</v>
      </c>
      <c r="AQ814" t="s">
        <v>133</v>
      </c>
      <c r="AR814" t="s">
        <v>133</v>
      </c>
      <c r="AS814" t="s">
        <v>133</v>
      </c>
      <c r="AT814" t="s">
        <v>133</v>
      </c>
      <c r="AU814" t="s">
        <v>133</v>
      </c>
      <c r="AV814" t="s">
        <v>133</v>
      </c>
      <c r="AW814" t="s">
        <v>133</v>
      </c>
      <c r="AX814" t="s">
        <v>133</v>
      </c>
      <c r="AY814" t="s">
        <v>133</v>
      </c>
      <c r="AZ814" t="s">
        <v>133</v>
      </c>
    </row>
    <row r="815" spans="1:52" customFormat="1" x14ac:dyDescent="0.25">
      <c r="A815">
        <v>336717</v>
      </c>
      <c r="B815" t="s">
        <v>201</v>
      </c>
      <c r="AG815" t="s">
        <v>136</v>
      </c>
      <c r="AI815" t="s">
        <v>136</v>
      </c>
      <c r="AJ815" t="s">
        <v>136</v>
      </c>
      <c r="AK815" t="s">
        <v>136</v>
      </c>
      <c r="AL815" t="s">
        <v>136</v>
      </c>
      <c r="AP815" t="s">
        <v>136</v>
      </c>
      <c r="AQ815" t="s">
        <v>136</v>
      </c>
      <c r="AS815" t="s">
        <v>136</v>
      </c>
      <c r="AT815" t="s">
        <v>136</v>
      </c>
      <c r="AU815" t="s">
        <v>133</v>
      </c>
      <c r="AV815" t="s">
        <v>133</v>
      </c>
      <c r="AW815" t="s">
        <v>133</v>
      </c>
      <c r="AX815" t="s">
        <v>133</v>
      </c>
      <c r="AY815" t="s">
        <v>135</v>
      </c>
      <c r="AZ815" t="s">
        <v>133</v>
      </c>
    </row>
    <row r="816" spans="1:52" customFormat="1" x14ac:dyDescent="0.25">
      <c r="A816">
        <v>331806</v>
      </c>
      <c r="B816" t="s">
        <v>201</v>
      </c>
      <c r="AG816" t="s">
        <v>136</v>
      </c>
      <c r="AK816" t="s">
        <v>136</v>
      </c>
      <c r="AM816" t="s">
        <v>136</v>
      </c>
      <c r="AP816" t="s">
        <v>133</v>
      </c>
      <c r="AQ816" t="s">
        <v>133</v>
      </c>
      <c r="AV816" t="s">
        <v>135</v>
      </c>
      <c r="AW816" t="s">
        <v>133</v>
      </c>
      <c r="AX816" t="s">
        <v>133</v>
      </c>
      <c r="AY816" t="s">
        <v>135</v>
      </c>
      <c r="AZ816" t="s">
        <v>133</v>
      </c>
    </row>
    <row r="817" spans="1:52" customFormat="1" x14ac:dyDescent="0.25">
      <c r="A817">
        <v>324881</v>
      </c>
      <c r="B817" t="s">
        <v>201</v>
      </c>
      <c r="AG817" t="s">
        <v>135</v>
      </c>
      <c r="AP817" t="s">
        <v>135</v>
      </c>
      <c r="AQ817" t="s">
        <v>133</v>
      </c>
      <c r="AR817" t="s">
        <v>135</v>
      </c>
      <c r="AS817" t="s">
        <v>135</v>
      </c>
      <c r="AU817" t="s">
        <v>135</v>
      </c>
      <c r="AV817" t="s">
        <v>133</v>
      </c>
      <c r="AW817" t="s">
        <v>133</v>
      </c>
      <c r="AX817" t="s">
        <v>135</v>
      </c>
      <c r="AY817" t="s">
        <v>133</v>
      </c>
      <c r="AZ817" t="s">
        <v>133</v>
      </c>
    </row>
    <row r="818" spans="1:52" customFormat="1" x14ac:dyDescent="0.25">
      <c r="A818">
        <v>335689</v>
      </c>
      <c r="B818" t="s">
        <v>201</v>
      </c>
      <c r="AI818" t="s">
        <v>136</v>
      </c>
      <c r="AQ818" t="s">
        <v>135</v>
      </c>
      <c r="AT818" t="s">
        <v>135</v>
      </c>
      <c r="AU818" t="s">
        <v>133</v>
      </c>
      <c r="AV818" t="s">
        <v>133</v>
      </c>
      <c r="AW818" t="s">
        <v>133</v>
      </c>
      <c r="AX818" t="s">
        <v>133</v>
      </c>
      <c r="AY818" t="s">
        <v>133</v>
      </c>
      <c r="AZ818" t="s">
        <v>133</v>
      </c>
    </row>
    <row r="819" spans="1:52" customFormat="1" x14ac:dyDescent="0.25">
      <c r="A819">
        <v>300513</v>
      </c>
      <c r="B819" t="s">
        <v>201</v>
      </c>
      <c r="AE819" t="s">
        <v>136</v>
      </c>
      <c r="AG819" t="s">
        <v>136</v>
      </c>
      <c r="AH819" t="s">
        <v>136</v>
      </c>
      <c r="AI819" t="s">
        <v>136</v>
      </c>
      <c r="AK819" t="s">
        <v>136</v>
      </c>
      <c r="AO819" t="s">
        <v>133</v>
      </c>
      <c r="AP819" t="s">
        <v>133</v>
      </c>
      <c r="AQ819" t="s">
        <v>133</v>
      </c>
      <c r="AR819" t="s">
        <v>133</v>
      </c>
      <c r="AS819" t="s">
        <v>133</v>
      </c>
      <c r="AT819" t="s">
        <v>133</v>
      </c>
      <c r="AU819" t="s">
        <v>133</v>
      </c>
      <c r="AV819" t="s">
        <v>133</v>
      </c>
      <c r="AW819" t="s">
        <v>133</v>
      </c>
      <c r="AX819" t="s">
        <v>133</v>
      </c>
      <c r="AY819" t="s">
        <v>133</v>
      </c>
      <c r="AZ819" t="s">
        <v>133</v>
      </c>
    </row>
    <row r="820" spans="1:52" customFormat="1" x14ac:dyDescent="0.25">
      <c r="A820">
        <v>332068</v>
      </c>
      <c r="B820" t="s">
        <v>201</v>
      </c>
      <c r="P820" t="s">
        <v>136</v>
      </c>
      <c r="AG820" t="s">
        <v>136</v>
      </c>
      <c r="AL820" t="s">
        <v>136</v>
      </c>
      <c r="AP820" t="s">
        <v>135</v>
      </c>
      <c r="AQ820" t="s">
        <v>133</v>
      </c>
      <c r="AT820" t="s">
        <v>136</v>
      </c>
      <c r="AV820" t="s">
        <v>133</v>
      </c>
      <c r="AW820" t="s">
        <v>133</v>
      </c>
      <c r="AY820" t="s">
        <v>136</v>
      </c>
      <c r="AZ820" t="s">
        <v>133</v>
      </c>
    </row>
    <row r="821" spans="1:52" customFormat="1" x14ac:dyDescent="0.25">
      <c r="A821">
        <v>335672</v>
      </c>
      <c r="B821" t="s">
        <v>201</v>
      </c>
      <c r="AQ821" t="s">
        <v>135</v>
      </c>
      <c r="AU821" t="s">
        <v>133</v>
      </c>
      <c r="AV821" t="s">
        <v>133</v>
      </c>
      <c r="AW821" t="s">
        <v>133</v>
      </c>
      <c r="AX821" t="s">
        <v>133</v>
      </c>
      <c r="AY821" t="s">
        <v>133</v>
      </c>
      <c r="AZ821" t="s">
        <v>133</v>
      </c>
    </row>
    <row r="822" spans="1:52" customFormat="1" x14ac:dyDescent="0.25">
      <c r="A822">
        <v>326437</v>
      </c>
      <c r="B822" t="s">
        <v>201</v>
      </c>
      <c r="G822" t="s">
        <v>136</v>
      </c>
      <c r="M822" t="s">
        <v>136</v>
      </c>
      <c r="AH822" t="s">
        <v>136</v>
      </c>
      <c r="AQ822" t="s">
        <v>135</v>
      </c>
      <c r="AV822" t="s">
        <v>135</v>
      </c>
      <c r="AZ822" t="s">
        <v>133</v>
      </c>
    </row>
    <row r="823" spans="1:52" customFormat="1" x14ac:dyDescent="0.25">
      <c r="A823">
        <v>337336</v>
      </c>
      <c r="B823" t="s">
        <v>201</v>
      </c>
      <c r="AO823" t="s">
        <v>136</v>
      </c>
      <c r="AP823" t="s">
        <v>136</v>
      </c>
      <c r="AQ823" t="s">
        <v>135</v>
      </c>
      <c r="AR823" t="s">
        <v>135</v>
      </c>
      <c r="AS823" t="s">
        <v>135</v>
      </c>
      <c r="AT823" t="s">
        <v>135</v>
      </c>
      <c r="AU823" t="s">
        <v>133</v>
      </c>
      <c r="AV823" t="s">
        <v>133</v>
      </c>
      <c r="AW823" t="s">
        <v>133</v>
      </c>
      <c r="AX823" t="s">
        <v>133</v>
      </c>
      <c r="AY823" t="s">
        <v>133</v>
      </c>
      <c r="AZ823" t="s">
        <v>133</v>
      </c>
    </row>
    <row r="824" spans="1:52" customFormat="1" x14ac:dyDescent="0.25">
      <c r="A824">
        <v>320455</v>
      </c>
      <c r="B824" t="s">
        <v>201</v>
      </c>
      <c r="AG824" t="s">
        <v>135</v>
      </c>
      <c r="AM824" t="s">
        <v>136</v>
      </c>
      <c r="AO824" t="s">
        <v>136</v>
      </c>
      <c r="AP824" t="s">
        <v>133</v>
      </c>
      <c r="AQ824" t="s">
        <v>133</v>
      </c>
      <c r="AS824" t="s">
        <v>136</v>
      </c>
      <c r="AT824" t="s">
        <v>135</v>
      </c>
      <c r="AU824" t="s">
        <v>135</v>
      </c>
      <c r="AV824" t="s">
        <v>133</v>
      </c>
      <c r="AW824" t="s">
        <v>133</v>
      </c>
      <c r="AX824" t="s">
        <v>135</v>
      </c>
      <c r="AY824" t="s">
        <v>133</v>
      </c>
      <c r="AZ824" t="s">
        <v>133</v>
      </c>
    </row>
    <row r="825" spans="1:52" customFormat="1" x14ac:dyDescent="0.25">
      <c r="A825">
        <v>337781</v>
      </c>
      <c r="B825" t="s">
        <v>201</v>
      </c>
      <c r="AP825" t="s">
        <v>135</v>
      </c>
      <c r="AU825" t="s">
        <v>133</v>
      </c>
      <c r="AV825" t="s">
        <v>133</v>
      </c>
      <c r="AW825" t="s">
        <v>133</v>
      </c>
      <c r="AX825" t="s">
        <v>133</v>
      </c>
      <c r="AY825" t="s">
        <v>133</v>
      </c>
      <c r="AZ825" t="s">
        <v>133</v>
      </c>
    </row>
    <row r="826" spans="1:52" customFormat="1" x14ac:dyDescent="0.25">
      <c r="A826">
        <v>337660</v>
      </c>
      <c r="B826" t="s">
        <v>201</v>
      </c>
      <c r="AG826" t="s">
        <v>136</v>
      </c>
      <c r="AQ826" t="s">
        <v>135</v>
      </c>
      <c r="AT826" t="s">
        <v>135</v>
      </c>
      <c r="AU826" t="s">
        <v>133</v>
      </c>
      <c r="AV826" t="s">
        <v>133</v>
      </c>
      <c r="AW826" t="s">
        <v>133</v>
      </c>
      <c r="AX826" t="s">
        <v>133</v>
      </c>
      <c r="AY826" t="s">
        <v>133</v>
      </c>
      <c r="AZ826" t="s">
        <v>133</v>
      </c>
    </row>
    <row r="827" spans="1:52" customFormat="1" x14ac:dyDescent="0.25">
      <c r="A827">
        <v>338134</v>
      </c>
      <c r="B827" t="s">
        <v>201</v>
      </c>
      <c r="AG827" t="s">
        <v>136</v>
      </c>
      <c r="AJ827" t="s">
        <v>136</v>
      </c>
      <c r="AQ827" t="s">
        <v>133</v>
      </c>
      <c r="AS827" t="s">
        <v>135</v>
      </c>
      <c r="AU827" t="s">
        <v>133</v>
      </c>
      <c r="AV827" t="s">
        <v>133</v>
      </c>
      <c r="AW827" t="s">
        <v>133</v>
      </c>
      <c r="AX827" t="s">
        <v>133</v>
      </c>
      <c r="AY827" t="s">
        <v>133</v>
      </c>
      <c r="AZ827" t="s">
        <v>133</v>
      </c>
    </row>
    <row r="828" spans="1:52" customFormat="1" x14ac:dyDescent="0.25">
      <c r="A828">
        <v>302396</v>
      </c>
      <c r="B828" t="s">
        <v>201</v>
      </c>
      <c r="Z828" t="s">
        <v>136</v>
      </c>
      <c r="AG828" t="s">
        <v>136</v>
      </c>
      <c r="AP828" t="s">
        <v>133</v>
      </c>
      <c r="AQ828" t="s">
        <v>133</v>
      </c>
      <c r="AT828" t="s">
        <v>136</v>
      </c>
      <c r="AV828" t="s">
        <v>133</v>
      </c>
      <c r="AW828" t="s">
        <v>133</v>
      </c>
      <c r="AX828" t="s">
        <v>133</v>
      </c>
      <c r="AY828" t="s">
        <v>133</v>
      </c>
      <c r="AZ828" t="s">
        <v>133</v>
      </c>
    </row>
    <row r="829" spans="1:52" customFormat="1" x14ac:dyDescent="0.25">
      <c r="A829">
        <v>337825</v>
      </c>
      <c r="B829" t="s">
        <v>201</v>
      </c>
      <c r="AQ829" t="s">
        <v>136</v>
      </c>
      <c r="AS829" t="s">
        <v>135</v>
      </c>
      <c r="AU829" t="s">
        <v>133</v>
      </c>
      <c r="AV829" t="s">
        <v>135</v>
      </c>
      <c r="AW829" t="s">
        <v>133</v>
      </c>
      <c r="AX829" t="s">
        <v>133</v>
      </c>
      <c r="AY829" t="s">
        <v>133</v>
      </c>
      <c r="AZ829" t="s">
        <v>133</v>
      </c>
    </row>
    <row r="830" spans="1:52" customFormat="1" x14ac:dyDescent="0.25">
      <c r="A830">
        <v>335324</v>
      </c>
      <c r="B830" t="s">
        <v>201</v>
      </c>
      <c r="AH830" t="s">
        <v>133</v>
      </c>
      <c r="AI830" t="s">
        <v>135</v>
      </c>
      <c r="AJ830" t="s">
        <v>133</v>
      </c>
      <c r="AL830" t="s">
        <v>135</v>
      </c>
      <c r="AO830" t="s">
        <v>135</v>
      </c>
      <c r="AP830" t="s">
        <v>133</v>
      </c>
      <c r="AQ830" t="s">
        <v>135</v>
      </c>
      <c r="AT830" t="s">
        <v>133</v>
      </c>
      <c r="AU830" t="s">
        <v>133</v>
      </c>
      <c r="AV830" t="s">
        <v>133</v>
      </c>
      <c r="AW830" t="s">
        <v>133</v>
      </c>
      <c r="AX830" t="s">
        <v>133</v>
      </c>
      <c r="AY830" t="s">
        <v>133</v>
      </c>
      <c r="AZ830" t="s">
        <v>133</v>
      </c>
    </row>
    <row r="831" spans="1:52" customFormat="1" x14ac:dyDescent="0.25">
      <c r="A831">
        <v>333116</v>
      </c>
      <c r="B831" t="s">
        <v>201</v>
      </c>
      <c r="AQ831" t="s">
        <v>133</v>
      </c>
      <c r="AR831" t="s">
        <v>133</v>
      </c>
      <c r="AU831" t="s">
        <v>133</v>
      </c>
      <c r="AV831" t="s">
        <v>133</v>
      </c>
      <c r="AW831" t="s">
        <v>133</v>
      </c>
      <c r="AX831" t="s">
        <v>133</v>
      </c>
      <c r="AY831" t="s">
        <v>133</v>
      </c>
      <c r="AZ831" t="s">
        <v>133</v>
      </c>
    </row>
    <row r="832" spans="1:52" customFormat="1" x14ac:dyDescent="0.25">
      <c r="A832">
        <v>323002</v>
      </c>
      <c r="B832" t="s">
        <v>201</v>
      </c>
      <c r="AA832" t="s">
        <v>135</v>
      </c>
      <c r="AG832" t="s">
        <v>133</v>
      </c>
      <c r="AJ832" t="s">
        <v>136</v>
      </c>
      <c r="AM832" t="s">
        <v>136</v>
      </c>
      <c r="AQ832" t="s">
        <v>133</v>
      </c>
      <c r="AR832" t="s">
        <v>133</v>
      </c>
      <c r="AT832" t="s">
        <v>136</v>
      </c>
      <c r="AV832" t="s">
        <v>133</v>
      </c>
      <c r="AW832" t="s">
        <v>133</v>
      </c>
      <c r="AY832" t="s">
        <v>133</v>
      </c>
      <c r="AZ832" t="s">
        <v>133</v>
      </c>
    </row>
    <row r="833" spans="1:52" customFormat="1" x14ac:dyDescent="0.25">
      <c r="A833">
        <v>333455</v>
      </c>
      <c r="B833" t="s">
        <v>201</v>
      </c>
      <c r="AC833" t="s">
        <v>136</v>
      </c>
      <c r="AG833" t="s">
        <v>136</v>
      </c>
      <c r="AO833" t="s">
        <v>135</v>
      </c>
      <c r="AQ833" t="s">
        <v>133</v>
      </c>
      <c r="AS833" t="s">
        <v>135</v>
      </c>
      <c r="AT833" t="s">
        <v>135</v>
      </c>
      <c r="AU833" t="s">
        <v>133</v>
      </c>
      <c r="AV833" t="s">
        <v>133</v>
      </c>
      <c r="AW833" t="s">
        <v>133</v>
      </c>
      <c r="AX833" t="s">
        <v>133</v>
      </c>
      <c r="AY833" t="s">
        <v>133</v>
      </c>
      <c r="AZ833" t="s">
        <v>133</v>
      </c>
    </row>
    <row r="834" spans="1:52" customFormat="1" x14ac:dyDescent="0.25">
      <c r="A834">
        <v>301749</v>
      </c>
      <c r="B834" t="s">
        <v>201</v>
      </c>
      <c r="AH834" t="s">
        <v>136</v>
      </c>
      <c r="AM834" t="s">
        <v>136</v>
      </c>
      <c r="AP834" t="s">
        <v>135</v>
      </c>
      <c r="AQ834" t="s">
        <v>133</v>
      </c>
      <c r="AS834" t="s">
        <v>135</v>
      </c>
      <c r="AT834" t="s">
        <v>135</v>
      </c>
      <c r="AV834" t="s">
        <v>133</v>
      </c>
      <c r="AW834" t="s">
        <v>133</v>
      </c>
      <c r="AX834" t="s">
        <v>133</v>
      </c>
      <c r="AY834" t="s">
        <v>133</v>
      </c>
      <c r="AZ834" t="s">
        <v>133</v>
      </c>
    </row>
    <row r="835" spans="1:52" customFormat="1" x14ac:dyDescent="0.25">
      <c r="A835">
        <v>337705</v>
      </c>
      <c r="B835" t="s">
        <v>201</v>
      </c>
      <c r="AG835" t="s">
        <v>133</v>
      </c>
      <c r="AM835" t="s">
        <v>136</v>
      </c>
      <c r="AQ835" t="s">
        <v>133</v>
      </c>
      <c r="AU835" t="s">
        <v>133</v>
      </c>
      <c r="AV835" t="s">
        <v>133</v>
      </c>
      <c r="AW835" t="s">
        <v>133</v>
      </c>
      <c r="AX835" t="s">
        <v>133</v>
      </c>
      <c r="AY835" t="s">
        <v>133</v>
      </c>
      <c r="AZ835" t="s">
        <v>133</v>
      </c>
    </row>
    <row r="836" spans="1:52" customFormat="1" x14ac:dyDescent="0.25">
      <c r="A836">
        <v>333000</v>
      </c>
      <c r="B836" t="s">
        <v>201</v>
      </c>
      <c r="AH836" t="s">
        <v>136</v>
      </c>
      <c r="AU836" t="s">
        <v>133</v>
      </c>
      <c r="AV836" t="s">
        <v>133</v>
      </c>
      <c r="AW836" t="s">
        <v>133</v>
      </c>
      <c r="AX836" t="s">
        <v>133</v>
      </c>
      <c r="AY836" t="s">
        <v>133</v>
      </c>
      <c r="AZ836" t="s">
        <v>133</v>
      </c>
    </row>
    <row r="837" spans="1:52" customFormat="1" x14ac:dyDescent="0.25">
      <c r="A837">
        <v>337268</v>
      </c>
      <c r="B837" t="s">
        <v>201</v>
      </c>
      <c r="AJ837" t="s">
        <v>136</v>
      </c>
      <c r="AP837" t="s">
        <v>135</v>
      </c>
      <c r="AQ837" t="s">
        <v>135</v>
      </c>
      <c r="AR837" t="s">
        <v>135</v>
      </c>
      <c r="AU837" t="s">
        <v>133</v>
      </c>
      <c r="AV837" t="s">
        <v>133</v>
      </c>
      <c r="AW837" t="s">
        <v>133</v>
      </c>
      <c r="AX837" t="s">
        <v>133</v>
      </c>
      <c r="AY837" t="s">
        <v>133</v>
      </c>
      <c r="AZ837" t="s">
        <v>133</v>
      </c>
    </row>
    <row r="838" spans="1:52" customFormat="1" x14ac:dyDescent="0.25">
      <c r="A838">
        <v>338146</v>
      </c>
      <c r="B838" t="s">
        <v>201</v>
      </c>
      <c r="AM838" t="s">
        <v>136</v>
      </c>
      <c r="AQ838" t="s">
        <v>135</v>
      </c>
      <c r="AU838" t="s">
        <v>133</v>
      </c>
      <c r="AV838" t="s">
        <v>133</v>
      </c>
      <c r="AW838" t="s">
        <v>133</v>
      </c>
      <c r="AX838" t="s">
        <v>133</v>
      </c>
      <c r="AY838" t="s">
        <v>133</v>
      </c>
      <c r="AZ838" t="s">
        <v>133</v>
      </c>
    </row>
    <row r="839" spans="1:52" customFormat="1" x14ac:dyDescent="0.25">
      <c r="A839">
        <v>322522</v>
      </c>
      <c r="B839" t="s">
        <v>201</v>
      </c>
      <c r="AI839" t="s">
        <v>136</v>
      </c>
      <c r="AP839" t="s">
        <v>135</v>
      </c>
      <c r="AQ839" t="s">
        <v>133</v>
      </c>
      <c r="AT839" t="s">
        <v>133</v>
      </c>
      <c r="AU839" t="s">
        <v>133</v>
      </c>
      <c r="AV839" t="s">
        <v>133</v>
      </c>
      <c r="AW839" t="s">
        <v>133</v>
      </c>
      <c r="AX839" t="s">
        <v>133</v>
      </c>
      <c r="AY839" t="s">
        <v>135</v>
      </c>
      <c r="AZ839" t="s">
        <v>133</v>
      </c>
    </row>
    <row r="840" spans="1:52" customFormat="1" x14ac:dyDescent="0.25">
      <c r="A840">
        <v>318796</v>
      </c>
      <c r="B840" t="s">
        <v>201</v>
      </c>
      <c r="K840" t="s">
        <v>136</v>
      </c>
      <c r="AC840" t="s">
        <v>136</v>
      </c>
      <c r="AO840" t="s">
        <v>136</v>
      </c>
      <c r="AS840" t="s">
        <v>136</v>
      </c>
      <c r="AT840" t="s">
        <v>136</v>
      </c>
      <c r="AU840" t="s">
        <v>135</v>
      </c>
      <c r="AV840" t="s">
        <v>135</v>
      </c>
      <c r="AW840" t="s">
        <v>135</v>
      </c>
      <c r="AX840" t="s">
        <v>135</v>
      </c>
      <c r="AY840" t="s">
        <v>135</v>
      </c>
      <c r="AZ840" t="s">
        <v>133</v>
      </c>
    </row>
    <row r="841" spans="1:52" customFormat="1" x14ac:dyDescent="0.25">
      <c r="A841">
        <v>332001</v>
      </c>
      <c r="B841" t="s">
        <v>201</v>
      </c>
      <c r="AC841" t="s">
        <v>136</v>
      </c>
      <c r="AM841" t="s">
        <v>136</v>
      </c>
      <c r="AO841" t="s">
        <v>136</v>
      </c>
      <c r="AP841" t="s">
        <v>135</v>
      </c>
      <c r="AQ841" t="s">
        <v>135</v>
      </c>
      <c r="AR841" t="s">
        <v>135</v>
      </c>
      <c r="AS841" t="s">
        <v>136</v>
      </c>
      <c r="AT841" t="s">
        <v>136</v>
      </c>
      <c r="AU841" t="s">
        <v>133</v>
      </c>
      <c r="AV841" t="s">
        <v>133</v>
      </c>
      <c r="AW841" t="s">
        <v>133</v>
      </c>
      <c r="AX841" t="s">
        <v>133</v>
      </c>
      <c r="AY841" t="s">
        <v>135</v>
      </c>
      <c r="AZ841" t="s">
        <v>133</v>
      </c>
    </row>
    <row r="842" spans="1:52" customFormat="1" x14ac:dyDescent="0.25">
      <c r="A842">
        <v>337002</v>
      </c>
      <c r="B842" t="s">
        <v>201</v>
      </c>
      <c r="AE842" t="s">
        <v>135</v>
      </c>
      <c r="AJ842" t="s">
        <v>136</v>
      </c>
      <c r="AM842" t="s">
        <v>135</v>
      </c>
      <c r="AP842" t="s">
        <v>135</v>
      </c>
      <c r="AQ842" t="s">
        <v>135</v>
      </c>
      <c r="AS842" t="s">
        <v>135</v>
      </c>
      <c r="AU842" t="s">
        <v>133</v>
      </c>
      <c r="AV842" t="s">
        <v>133</v>
      </c>
      <c r="AW842" t="s">
        <v>133</v>
      </c>
      <c r="AX842" t="s">
        <v>133</v>
      </c>
      <c r="AY842" t="s">
        <v>133</v>
      </c>
      <c r="AZ842" t="s">
        <v>133</v>
      </c>
    </row>
    <row r="843" spans="1:52" customFormat="1" x14ac:dyDescent="0.25">
      <c r="A843">
        <v>315831</v>
      </c>
      <c r="B843" t="s">
        <v>201</v>
      </c>
      <c r="AC843" t="s">
        <v>136</v>
      </c>
      <c r="AP843" t="s">
        <v>135</v>
      </c>
      <c r="AQ843" t="s">
        <v>133</v>
      </c>
      <c r="AU843" t="s">
        <v>133</v>
      </c>
      <c r="AV843" t="s">
        <v>133</v>
      </c>
      <c r="AW843" t="s">
        <v>133</v>
      </c>
      <c r="AX843" t="s">
        <v>133</v>
      </c>
      <c r="AY843" t="s">
        <v>133</v>
      </c>
      <c r="AZ843" t="s">
        <v>133</v>
      </c>
    </row>
    <row r="844" spans="1:52" customFormat="1" x14ac:dyDescent="0.25">
      <c r="A844">
        <v>326117</v>
      </c>
      <c r="B844" t="s">
        <v>201</v>
      </c>
      <c r="AG844" t="s">
        <v>136</v>
      </c>
      <c r="AM844" t="s">
        <v>136</v>
      </c>
      <c r="AP844" t="s">
        <v>133</v>
      </c>
      <c r="AQ844" t="s">
        <v>133</v>
      </c>
      <c r="AR844" t="s">
        <v>133</v>
      </c>
      <c r="AS844" t="s">
        <v>136</v>
      </c>
      <c r="AT844" t="s">
        <v>136</v>
      </c>
      <c r="AU844" t="s">
        <v>133</v>
      </c>
      <c r="AV844" t="s">
        <v>133</v>
      </c>
      <c r="AW844" t="s">
        <v>135</v>
      </c>
      <c r="AY844" t="s">
        <v>135</v>
      </c>
      <c r="AZ844" t="s">
        <v>133</v>
      </c>
    </row>
    <row r="845" spans="1:52" customFormat="1" x14ac:dyDescent="0.25">
      <c r="A845">
        <v>338015</v>
      </c>
      <c r="B845" t="s">
        <v>201</v>
      </c>
      <c r="AM845" t="s">
        <v>136</v>
      </c>
      <c r="AQ845" t="s">
        <v>135</v>
      </c>
      <c r="AT845" t="s">
        <v>135</v>
      </c>
      <c r="AU845" t="s">
        <v>133</v>
      </c>
      <c r="AV845" t="s">
        <v>133</v>
      </c>
      <c r="AW845" t="s">
        <v>133</v>
      </c>
      <c r="AX845" t="s">
        <v>133</v>
      </c>
      <c r="AY845" t="s">
        <v>133</v>
      </c>
      <c r="AZ845" t="s">
        <v>133</v>
      </c>
    </row>
    <row r="846" spans="1:52" customFormat="1" x14ac:dyDescent="0.25">
      <c r="A846">
        <v>335635</v>
      </c>
      <c r="B846" t="s">
        <v>201</v>
      </c>
      <c r="AG846" t="s">
        <v>136</v>
      </c>
      <c r="AO846" t="s">
        <v>135</v>
      </c>
      <c r="AP846" t="s">
        <v>135</v>
      </c>
      <c r="AQ846" t="s">
        <v>135</v>
      </c>
      <c r="AS846" t="s">
        <v>135</v>
      </c>
      <c r="AT846" t="s">
        <v>135</v>
      </c>
      <c r="AU846" t="s">
        <v>133</v>
      </c>
      <c r="AV846" t="s">
        <v>133</v>
      </c>
      <c r="AW846" t="s">
        <v>133</v>
      </c>
      <c r="AX846" t="s">
        <v>133</v>
      </c>
      <c r="AY846" t="s">
        <v>133</v>
      </c>
      <c r="AZ846" t="s">
        <v>133</v>
      </c>
    </row>
    <row r="847" spans="1:52" customFormat="1" x14ac:dyDescent="0.25">
      <c r="A847">
        <v>322484</v>
      </c>
      <c r="B847" t="s">
        <v>201</v>
      </c>
      <c r="AK847" t="s">
        <v>136</v>
      </c>
      <c r="AM847" t="s">
        <v>136</v>
      </c>
      <c r="AO847" t="s">
        <v>133</v>
      </c>
      <c r="AP847" t="s">
        <v>135</v>
      </c>
      <c r="AQ847" t="s">
        <v>135</v>
      </c>
      <c r="AR847" t="s">
        <v>133</v>
      </c>
      <c r="AS847" t="s">
        <v>133</v>
      </c>
      <c r="AU847" t="s">
        <v>133</v>
      </c>
      <c r="AV847" t="s">
        <v>135</v>
      </c>
      <c r="AW847" t="s">
        <v>133</v>
      </c>
      <c r="AX847" t="s">
        <v>133</v>
      </c>
      <c r="AY847" t="s">
        <v>133</v>
      </c>
      <c r="AZ847" t="s">
        <v>133</v>
      </c>
    </row>
    <row r="848" spans="1:52" customFormat="1" x14ac:dyDescent="0.25">
      <c r="A848">
        <v>338129</v>
      </c>
      <c r="B848" t="s">
        <v>201</v>
      </c>
      <c r="AM848" t="s">
        <v>135</v>
      </c>
      <c r="AO848" t="s">
        <v>133</v>
      </c>
      <c r="AQ848" t="s">
        <v>133</v>
      </c>
      <c r="AR848" t="s">
        <v>133</v>
      </c>
      <c r="AS848" t="s">
        <v>133</v>
      </c>
      <c r="AT848" t="s">
        <v>135</v>
      </c>
      <c r="AU848" t="s">
        <v>133</v>
      </c>
      <c r="AV848" t="s">
        <v>133</v>
      </c>
      <c r="AW848" t="s">
        <v>133</v>
      </c>
      <c r="AX848" t="s">
        <v>133</v>
      </c>
      <c r="AY848" t="s">
        <v>133</v>
      </c>
      <c r="AZ848" t="s">
        <v>133</v>
      </c>
    </row>
    <row r="849" spans="1:52" customFormat="1" x14ac:dyDescent="0.25">
      <c r="A849">
        <v>316302</v>
      </c>
      <c r="B849" t="s">
        <v>201</v>
      </c>
      <c r="W849" t="s">
        <v>136</v>
      </c>
      <c r="AD849" t="s">
        <v>135</v>
      </c>
      <c r="AG849" t="s">
        <v>136</v>
      </c>
      <c r="AK849" t="s">
        <v>136</v>
      </c>
      <c r="AP849" t="s">
        <v>133</v>
      </c>
      <c r="AQ849" t="s">
        <v>133</v>
      </c>
      <c r="AR849" t="s">
        <v>133</v>
      </c>
      <c r="AT849" t="s">
        <v>135</v>
      </c>
      <c r="AU849" t="s">
        <v>135</v>
      </c>
      <c r="AV849" t="s">
        <v>133</v>
      </c>
      <c r="AW849" t="s">
        <v>133</v>
      </c>
      <c r="AX849" t="s">
        <v>133</v>
      </c>
      <c r="AY849" t="s">
        <v>133</v>
      </c>
      <c r="AZ849" t="s">
        <v>133</v>
      </c>
    </row>
    <row r="850" spans="1:52" customFormat="1" x14ac:dyDescent="0.25">
      <c r="A850">
        <v>335350</v>
      </c>
      <c r="B850" t="s">
        <v>201</v>
      </c>
      <c r="AO850" t="s">
        <v>135</v>
      </c>
      <c r="AR850" t="s">
        <v>135</v>
      </c>
      <c r="AS850" t="s">
        <v>135</v>
      </c>
      <c r="AT850" t="s">
        <v>135</v>
      </c>
      <c r="AU850" t="s">
        <v>133</v>
      </c>
      <c r="AV850" t="s">
        <v>133</v>
      </c>
      <c r="AW850" t="s">
        <v>133</v>
      </c>
      <c r="AX850" t="s">
        <v>133</v>
      </c>
      <c r="AY850" t="s">
        <v>133</v>
      </c>
      <c r="AZ850" t="s">
        <v>133</v>
      </c>
    </row>
    <row r="851" spans="1:52" customFormat="1" x14ac:dyDescent="0.25">
      <c r="A851">
        <v>328147</v>
      </c>
      <c r="B851" t="s">
        <v>201</v>
      </c>
      <c r="AG851" t="s">
        <v>135</v>
      </c>
      <c r="AJ851" t="s">
        <v>136</v>
      </c>
      <c r="AK851" t="s">
        <v>136</v>
      </c>
      <c r="AL851" t="s">
        <v>136</v>
      </c>
      <c r="AO851" t="s">
        <v>133</v>
      </c>
      <c r="AP851" t="s">
        <v>133</v>
      </c>
      <c r="AQ851" t="s">
        <v>133</v>
      </c>
      <c r="AR851" t="s">
        <v>133</v>
      </c>
      <c r="AS851" t="s">
        <v>133</v>
      </c>
      <c r="AT851" t="s">
        <v>133</v>
      </c>
      <c r="AU851" t="s">
        <v>133</v>
      </c>
      <c r="AV851" t="s">
        <v>133</v>
      </c>
      <c r="AW851" t="s">
        <v>133</v>
      </c>
      <c r="AX851" t="s">
        <v>133</v>
      </c>
      <c r="AY851" t="s">
        <v>133</v>
      </c>
      <c r="AZ851" t="s">
        <v>133</v>
      </c>
    </row>
    <row r="852" spans="1:52" customFormat="1" x14ac:dyDescent="0.25">
      <c r="A852">
        <v>330987</v>
      </c>
      <c r="B852" t="s">
        <v>201</v>
      </c>
      <c r="AC852" t="s">
        <v>136</v>
      </c>
      <c r="AK852" t="s">
        <v>136</v>
      </c>
      <c r="AM852" t="s">
        <v>136</v>
      </c>
      <c r="AQ852" t="s">
        <v>136</v>
      </c>
      <c r="AS852" t="s">
        <v>135</v>
      </c>
      <c r="AU852" t="s">
        <v>133</v>
      </c>
      <c r="AV852" t="s">
        <v>133</v>
      </c>
      <c r="AW852" t="s">
        <v>133</v>
      </c>
      <c r="AX852" t="s">
        <v>133</v>
      </c>
      <c r="AY852" t="s">
        <v>133</v>
      </c>
      <c r="AZ852" t="s">
        <v>133</v>
      </c>
    </row>
    <row r="853" spans="1:52" customFormat="1" x14ac:dyDescent="0.25">
      <c r="A853">
        <v>337567</v>
      </c>
      <c r="B853" t="s">
        <v>201</v>
      </c>
      <c r="AG853" t="s">
        <v>135</v>
      </c>
      <c r="AU853" t="s">
        <v>133</v>
      </c>
      <c r="AV853" t="s">
        <v>133</v>
      </c>
      <c r="AW853" t="s">
        <v>133</v>
      </c>
      <c r="AX853" t="s">
        <v>133</v>
      </c>
      <c r="AY853" t="s">
        <v>133</v>
      </c>
      <c r="AZ853" t="s">
        <v>133</v>
      </c>
    </row>
    <row r="854" spans="1:52" customFormat="1" x14ac:dyDescent="0.25">
      <c r="A854">
        <v>335967</v>
      </c>
      <c r="B854" t="s">
        <v>201</v>
      </c>
      <c r="AM854" t="s">
        <v>136</v>
      </c>
      <c r="AP854" t="s">
        <v>133</v>
      </c>
      <c r="AQ854" t="s">
        <v>133</v>
      </c>
      <c r="AR854" t="s">
        <v>133</v>
      </c>
      <c r="AS854" t="s">
        <v>135</v>
      </c>
      <c r="AT854" t="s">
        <v>133</v>
      </c>
      <c r="AU854" t="s">
        <v>135</v>
      </c>
      <c r="AV854" t="s">
        <v>135</v>
      </c>
      <c r="AW854" t="s">
        <v>133</v>
      </c>
      <c r="AX854" t="s">
        <v>133</v>
      </c>
      <c r="AY854" t="s">
        <v>133</v>
      </c>
      <c r="AZ854" t="s">
        <v>133</v>
      </c>
    </row>
    <row r="855" spans="1:52" customFormat="1" x14ac:dyDescent="0.25">
      <c r="A855">
        <v>328575</v>
      </c>
      <c r="B855" t="s">
        <v>201</v>
      </c>
      <c r="Q855" t="s">
        <v>135</v>
      </c>
      <c r="R855" t="s">
        <v>136</v>
      </c>
      <c r="AF855" t="s">
        <v>135</v>
      </c>
      <c r="AL855" t="s">
        <v>135</v>
      </c>
      <c r="AP855" t="s">
        <v>133</v>
      </c>
      <c r="AQ855" t="s">
        <v>133</v>
      </c>
      <c r="AU855" t="s">
        <v>133</v>
      </c>
      <c r="AV855" t="s">
        <v>133</v>
      </c>
      <c r="AW855" t="s">
        <v>133</v>
      </c>
      <c r="AX855" t="s">
        <v>133</v>
      </c>
      <c r="AY855" t="s">
        <v>133</v>
      </c>
      <c r="AZ855" t="s">
        <v>133</v>
      </c>
    </row>
    <row r="856" spans="1:52" customFormat="1" x14ac:dyDescent="0.25">
      <c r="A856">
        <v>338220</v>
      </c>
      <c r="B856" t="s">
        <v>201</v>
      </c>
      <c r="AG856" t="s">
        <v>136</v>
      </c>
      <c r="AJ856" t="s">
        <v>136</v>
      </c>
      <c r="AO856" t="s">
        <v>135</v>
      </c>
      <c r="AP856" t="s">
        <v>135</v>
      </c>
      <c r="AQ856" t="s">
        <v>133</v>
      </c>
      <c r="AT856" t="s">
        <v>135</v>
      </c>
      <c r="AU856" t="s">
        <v>133</v>
      </c>
      <c r="AV856" t="s">
        <v>133</v>
      </c>
      <c r="AW856" t="s">
        <v>133</v>
      </c>
      <c r="AX856" t="s">
        <v>133</v>
      </c>
      <c r="AY856" t="s">
        <v>133</v>
      </c>
      <c r="AZ856" t="s">
        <v>133</v>
      </c>
    </row>
    <row r="857" spans="1:52" customFormat="1" x14ac:dyDescent="0.25">
      <c r="A857">
        <v>320872</v>
      </c>
      <c r="B857" t="s">
        <v>201</v>
      </c>
      <c r="V857" t="s">
        <v>136</v>
      </c>
      <c r="AC857" t="s">
        <v>136</v>
      </c>
      <c r="AI857" t="s">
        <v>136</v>
      </c>
      <c r="AK857" t="s">
        <v>136</v>
      </c>
      <c r="AP857" t="s">
        <v>135</v>
      </c>
      <c r="AQ857" t="s">
        <v>136</v>
      </c>
      <c r="AR857" t="s">
        <v>133</v>
      </c>
      <c r="AT857" t="s">
        <v>135</v>
      </c>
      <c r="AV857" t="s">
        <v>133</v>
      </c>
      <c r="AW857" t="s">
        <v>133</v>
      </c>
      <c r="AX857" t="s">
        <v>133</v>
      </c>
      <c r="AY857" t="s">
        <v>133</v>
      </c>
      <c r="AZ857" t="s">
        <v>133</v>
      </c>
    </row>
    <row r="858" spans="1:52" customFormat="1" x14ac:dyDescent="0.25">
      <c r="A858">
        <v>334687</v>
      </c>
      <c r="B858" t="s">
        <v>201</v>
      </c>
      <c r="P858" t="s">
        <v>136</v>
      </c>
      <c r="AG858" t="s">
        <v>136</v>
      </c>
      <c r="AQ858" t="s">
        <v>135</v>
      </c>
      <c r="AV858" t="s">
        <v>133</v>
      </c>
      <c r="AW858" t="s">
        <v>133</v>
      </c>
      <c r="AX858" t="s">
        <v>133</v>
      </c>
      <c r="AY858" t="s">
        <v>135</v>
      </c>
      <c r="AZ858" t="s">
        <v>133</v>
      </c>
    </row>
    <row r="859" spans="1:52" customFormat="1" x14ac:dyDescent="0.25">
      <c r="A859">
        <v>326289</v>
      </c>
      <c r="B859" t="s">
        <v>201</v>
      </c>
      <c r="AC859" t="s">
        <v>136</v>
      </c>
      <c r="AG859" t="s">
        <v>136</v>
      </c>
      <c r="AT859" t="s">
        <v>135</v>
      </c>
      <c r="AU859" t="s">
        <v>133</v>
      </c>
      <c r="AV859" t="s">
        <v>133</v>
      </c>
      <c r="AW859" t="s">
        <v>133</v>
      </c>
      <c r="AX859" t="s">
        <v>133</v>
      </c>
      <c r="AY859" t="s">
        <v>133</v>
      </c>
      <c r="AZ859" t="s">
        <v>133</v>
      </c>
    </row>
    <row r="860" spans="1:52" customFormat="1" x14ac:dyDescent="0.25">
      <c r="A860">
        <v>338266</v>
      </c>
      <c r="B860" t="s">
        <v>201</v>
      </c>
      <c r="AC860" t="s">
        <v>136</v>
      </c>
      <c r="AG860" t="s">
        <v>136</v>
      </c>
      <c r="AM860" t="s">
        <v>136</v>
      </c>
      <c r="AO860" t="s">
        <v>135</v>
      </c>
      <c r="AP860" t="s">
        <v>135</v>
      </c>
      <c r="AQ860" t="s">
        <v>135</v>
      </c>
      <c r="AR860" t="s">
        <v>135</v>
      </c>
      <c r="AS860" t="s">
        <v>135</v>
      </c>
      <c r="AT860" t="s">
        <v>135</v>
      </c>
      <c r="AU860" t="s">
        <v>133</v>
      </c>
      <c r="AV860" t="s">
        <v>133</v>
      </c>
      <c r="AW860" t="s">
        <v>133</v>
      </c>
      <c r="AX860" t="s">
        <v>133</v>
      </c>
      <c r="AY860" t="s">
        <v>133</v>
      </c>
      <c r="AZ860" t="s">
        <v>133</v>
      </c>
    </row>
    <row r="861" spans="1:52" customFormat="1" x14ac:dyDescent="0.25">
      <c r="A861">
        <v>333196</v>
      </c>
      <c r="B861" t="s">
        <v>201</v>
      </c>
      <c r="AC861" t="s">
        <v>136</v>
      </c>
      <c r="AG861" t="s">
        <v>133</v>
      </c>
      <c r="AO861" t="s">
        <v>135</v>
      </c>
      <c r="AP861" t="s">
        <v>133</v>
      </c>
      <c r="AQ861" t="s">
        <v>133</v>
      </c>
      <c r="AU861" t="s">
        <v>133</v>
      </c>
      <c r="AV861" t="s">
        <v>133</v>
      </c>
      <c r="AW861" t="s">
        <v>133</v>
      </c>
      <c r="AX861" t="s">
        <v>133</v>
      </c>
      <c r="AY861" t="s">
        <v>133</v>
      </c>
      <c r="AZ861" t="s">
        <v>133</v>
      </c>
    </row>
    <row r="862" spans="1:52" customFormat="1" x14ac:dyDescent="0.25">
      <c r="A862">
        <v>338301</v>
      </c>
      <c r="B862" t="s">
        <v>201</v>
      </c>
      <c r="AG862" t="s">
        <v>136</v>
      </c>
      <c r="AJ862" t="s">
        <v>136</v>
      </c>
      <c r="AK862" t="s">
        <v>136</v>
      </c>
      <c r="AM862" t="s">
        <v>136</v>
      </c>
      <c r="AO862" t="s">
        <v>136</v>
      </c>
      <c r="AP862" t="s">
        <v>135</v>
      </c>
      <c r="AQ862" t="s">
        <v>135</v>
      </c>
      <c r="AR862" t="s">
        <v>133</v>
      </c>
      <c r="AS862" t="s">
        <v>136</v>
      </c>
      <c r="AT862" t="s">
        <v>136</v>
      </c>
      <c r="AU862" t="s">
        <v>135</v>
      </c>
      <c r="AV862" t="s">
        <v>135</v>
      </c>
      <c r="AW862" t="s">
        <v>135</v>
      </c>
      <c r="AX862" t="s">
        <v>136</v>
      </c>
      <c r="AY862" t="s">
        <v>133</v>
      </c>
      <c r="AZ862" t="s">
        <v>133</v>
      </c>
    </row>
    <row r="863" spans="1:52" customFormat="1" x14ac:dyDescent="0.25">
      <c r="A863">
        <v>333388</v>
      </c>
      <c r="B863" t="s">
        <v>201</v>
      </c>
      <c r="N863" t="s">
        <v>136</v>
      </c>
      <c r="AG863" t="s">
        <v>136</v>
      </c>
      <c r="AJ863" t="s">
        <v>136</v>
      </c>
      <c r="AO863" t="s">
        <v>136</v>
      </c>
      <c r="AP863" t="s">
        <v>135</v>
      </c>
      <c r="AQ863" t="s">
        <v>133</v>
      </c>
      <c r="AR863" t="s">
        <v>135</v>
      </c>
      <c r="AS863" t="s">
        <v>136</v>
      </c>
      <c r="AT863" t="s">
        <v>135</v>
      </c>
      <c r="AU863" t="s">
        <v>133</v>
      </c>
      <c r="AV863" t="s">
        <v>133</v>
      </c>
      <c r="AW863" t="s">
        <v>133</v>
      </c>
      <c r="AX863" t="s">
        <v>133</v>
      </c>
      <c r="AY863" t="s">
        <v>135</v>
      </c>
      <c r="AZ863" t="s">
        <v>133</v>
      </c>
    </row>
    <row r="864" spans="1:52" customFormat="1" x14ac:dyDescent="0.25">
      <c r="A864">
        <v>335589</v>
      </c>
      <c r="B864" t="s">
        <v>201</v>
      </c>
      <c r="W864" t="s">
        <v>135</v>
      </c>
      <c r="Y864" t="s">
        <v>136</v>
      </c>
      <c r="Z864" t="s">
        <v>133</v>
      </c>
      <c r="AG864" t="s">
        <v>136</v>
      </c>
      <c r="AO864" t="s">
        <v>135</v>
      </c>
      <c r="AP864" t="s">
        <v>135</v>
      </c>
      <c r="AQ864" t="s">
        <v>135</v>
      </c>
      <c r="AS864" t="s">
        <v>135</v>
      </c>
      <c r="AU864" t="s">
        <v>133</v>
      </c>
      <c r="AV864" t="s">
        <v>133</v>
      </c>
      <c r="AW864" t="s">
        <v>133</v>
      </c>
      <c r="AX864" t="s">
        <v>133</v>
      </c>
      <c r="AY864" t="s">
        <v>133</v>
      </c>
      <c r="AZ864" t="s">
        <v>133</v>
      </c>
    </row>
    <row r="865" spans="1:52" customFormat="1" x14ac:dyDescent="0.25">
      <c r="A865">
        <v>333594</v>
      </c>
      <c r="B865" t="s">
        <v>201</v>
      </c>
      <c r="AC865" t="s">
        <v>136</v>
      </c>
      <c r="AG865" t="s">
        <v>136</v>
      </c>
      <c r="AJ865" t="s">
        <v>136</v>
      </c>
      <c r="AM865" t="s">
        <v>136</v>
      </c>
      <c r="AP865" t="s">
        <v>136</v>
      </c>
      <c r="AQ865" t="s">
        <v>133</v>
      </c>
      <c r="AT865" t="s">
        <v>135</v>
      </c>
      <c r="AV865" t="s">
        <v>133</v>
      </c>
      <c r="AW865" t="s">
        <v>133</v>
      </c>
      <c r="AX865" t="s">
        <v>133</v>
      </c>
      <c r="AY865" t="s">
        <v>133</v>
      </c>
      <c r="AZ865" t="s">
        <v>133</v>
      </c>
    </row>
    <row r="866" spans="1:52" customFormat="1" x14ac:dyDescent="0.25">
      <c r="A866">
        <v>338022</v>
      </c>
      <c r="B866" t="s">
        <v>201</v>
      </c>
      <c r="AM866" t="s">
        <v>136</v>
      </c>
      <c r="AQ866" t="s">
        <v>135</v>
      </c>
      <c r="AU866" t="s">
        <v>133</v>
      </c>
      <c r="AV866" t="s">
        <v>133</v>
      </c>
      <c r="AW866" t="s">
        <v>133</v>
      </c>
      <c r="AX866" t="s">
        <v>133</v>
      </c>
      <c r="AY866" t="s">
        <v>133</v>
      </c>
      <c r="AZ866" t="s">
        <v>133</v>
      </c>
    </row>
    <row r="867" spans="1:52" customFormat="1" x14ac:dyDescent="0.25">
      <c r="A867">
        <v>331515</v>
      </c>
      <c r="B867" t="s">
        <v>201</v>
      </c>
      <c r="AG867" t="s">
        <v>136</v>
      </c>
      <c r="AO867" t="s">
        <v>135</v>
      </c>
      <c r="AQ867" t="s">
        <v>133</v>
      </c>
      <c r="AV867" t="s">
        <v>133</v>
      </c>
      <c r="AW867" t="s">
        <v>133</v>
      </c>
      <c r="AX867" t="s">
        <v>133</v>
      </c>
      <c r="AY867" t="s">
        <v>135</v>
      </c>
      <c r="AZ867" t="s">
        <v>133</v>
      </c>
    </row>
    <row r="868" spans="1:52" customFormat="1" x14ac:dyDescent="0.25">
      <c r="A868">
        <v>337124</v>
      </c>
      <c r="B868" t="s">
        <v>201</v>
      </c>
      <c r="AC868" t="s">
        <v>136</v>
      </c>
      <c r="AG868" t="s">
        <v>136</v>
      </c>
      <c r="AP868" t="s">
        <v>135</v>
      </c>
      <c r="AQ868" t="s">
        <v>135</v>
      </c>
      <c r="AT868" t="s">
        <v>136</v>
      </c>
      <c r="AV868" t="s">
        <v>135</v>
      </c>
      <c r="AW868" t="s">
        <v>133</v>
      </c>
      <c r="AZ868" t="s">
        <v>133</v>
      </c>
    </row>
    <row r="869" spans="1:52" customFormat="1" x14ac:dyDescent="0.25">
      <c r="A869">
        <v>330999</v>
      </c>
      <c r="B869" t="s">
        <v>201</v>
      </c>
      <c r="P869" t="s">
        <v>136</v>
      </c>
      <c r="AG869" t="s">
        <v>136</v>
      </c>
      <c r="AL869" t="s">
        <v>136</v>
      </c>
      <c r="AP869" t="s">
        <v>136</v>
      </c>
      <c r="AQ869" t="s">
        <v>136</v>
      </c>
      <c r="AR869" t="s">
        <v>136</v>
      </c>
      <c r="AT869" t="s">
        <v>136</v>
      </c>
      <c r="AU869" t="s">
        <v>135</v>
      </c>
      <c r="AV869" t="s">
        <v>133</v>
      </c>
      <c r="AW869" t="s">
        <v>133</v>
      </c>
      <c r="AX869" t="s">
        <v>135</v>
      </c>
      <c r="AY869" t="s">
        <v>135</v>
      </c>
      <c r="AZ869" t="s">
        <v>133</v>
      </c>
    </row>
    <row r="870" spans="1:52" customFormat="1" x14ac:dyDescent="0.25">
      <c r="A870">
        <v>338227</v>
      </c>
      <c r="B870" t="s">
        <v>201</v>
      </c>
      <c r="I870" t="s">
        <v>136</v>
      </c>
      <c r="P870" t="s">
        <v>136</v>
      </c>
      <c r="AG870" t="s">
        <v>136</v>
      </c>
      <c r="AL870" t="s">
        <v>136</v>
      </c>
      <c r="AM870" t="s">
        <v>136</v>
      </c>
      <c r="AO870" t="s">
        <v>135</v>
      </c>
      <c r="AP870" t="s">
        <v>135</v>
      </c>
      <c r="AQ870" t="s">
        <v>135</v>
      </c>
      <c r="AS870" t="s">
        <v>135</v>
      </c>
      <c r="AT870" t="s">
        <v>135</v>
      </c>
      <c r="AU870" t="s">
        <v>133</v>
      </c>
      <c r="AV870" t="s">
        <v>133</v>
      </c>
      <c r="AW870" t="s">
        <v>133</v>
      </c>
      <c r="AX870" t="s">
        <v>133</v>
      </c>
      <c r="AY870" t="s">
        <v>133</v>
      </c>
      <c r="AZ870" t="s">
        <v>133</v>
      </c>
    </row>
    <row r="871" spans="1:52" customFormat="1" x14ac:dyDescent="0.25">
      <c r="A871">
        <v>332570</v>
      </c>
      <c r="B871" t="s">
        <v>201</v>
      </c>
      <c r="P871" t="s">
        <v>136</v>
      </c>
      <c r="AC871" t="s">
        <v>136</v>
      </c>
      <c r="AP871" t="s">
        <v>135</v>
      </c>
      <c r="AQ871" t="s">
        <v>135</v>
      </c>
      <c r="AU871" t="s">
        <v>133</v>
      </c>
      <c r="AV871" t="s">
        <v>133</v>
      </c>
      <c r="AW871" t="s">
        <v>133</v>
      </c>
      <c r="AX871" t="s">
        <v>133</v>
      </c>
      <c r="AY871" t="s">
        <v>133</v>
      </c>
      <c r="AZ871" t="s">
        <v>133</v>
      </c>
    </row>
    <row r="872" spans="1:52" customFormat="1" x14ac:dyDescent="0.25">
      <c r="A872">
        <v>334106</v>
      </c>
      <c r="B872" t="s">
        <v>201</v>
      </c>
      <c r="AC872" t="s">
        <v>136</v>
      </c>
      <c r="AG872" t="s">
        <v>136</v>
      </c>
      <c r="AQ872" t="s">
        <v>133</v>
      </c>
      <c r="AU872" t="s">
        <v>133</v>
      </c>
      <c r="AV872" t="s">
        <v>133</v>
      </c>
      <c r="AW872" t="s">
        <v>133</v>
      </c>
      <c r="AX872" t="s">
        <v>133</v>
      </c>
      <c r="AY872" t="s">
        <v>133</v>
      </c>
      <c r="AZ872" t="s">
        <v>133</v>
      </c>
    </row>
    <row r="873" spans="1:52" customFormat="1" x14ac:dyDescent="0.25">
      <c r="A873">
        <v>334803</v>
      </c>
      <c r="B873" t="s">
        <v>201</v>
      </c>
      <c r="AS873" t="s">
        <v>135</v>
      </c>
      <c r="AU873" t="s">
        <v>133</v>
      </c>
      <c r="AV873" t="s">
        <v>133</v>
      </c>
      <c r="AW873" t="s">
        <v>133</v>
      </c>
      <c r="AX873" t="s">
        <v>133</v>
      </c>
      <c r="AY873" t="s">
        <v>133</v>
      </c>
      <c r="AZ873" t="s">
        <v>133</v>
      </c>
    </row>
    <row r="874" spans="1:52" customFormat="1" x14ac:dyDescent="0.25">
      <c r="A874">
        <v>331747</v>
      </c>
      <c r="B874" t="s">
        <v>201</v>
      </c>
      <c r="AG874" t="s">
        <v>136</v>
      </c>
      <c r="AK874" t="s">
        <v>136</v>
      </c>
      <c r="AO874" t="s">
        <v>136</v>
      </c>
      <c r="AQ874" t="s">
        <v>135</v>
      </c>
      <c r="AS874" t="s">
        <v>136</v>
      </c>
      <c r="AT874" t="s">
        <v>136</v>
      </c>
      <c r="AV874" t="s">
        <v>133</v>
      </c>
      <c r="AW874" t="s">
        <v>133</v>
      </c>
      <c r="AX874" t="s">
        <v>135</v>
      </c>
      <c r="AY874" t="s">
        <v>135</v>
      </c>
      <c r="AZ874" t="s">
        <v>133</v>
      </c>
    </row>
    <row r="875" spans="1:52" customFormat="1" x14ac:dyDescent="0.25">
      <c r="A875">
        <v>325380</v>
      </c>
      <c r="B875" t="s">
        <v>201</v>
      </c>
      <c r="AG875" t="s">
        <v>136</v>
      </c>
      <c r="AO875" t="s">
        <v>135</v>
      </c>
      <c r="AQ875" t="s">
        <v>133</v>
      </c>
      <c r="AS875" t="s">
        <v>135</v>
      </c>
      <c r="AU875" t="s">
        <v>133</v>
      </c>
      <c r="AV875" t="s">
        <v>133</v>
      </c>
      <c r="AW875" t="s">
        <v>133</v>
      </c>
      <c r="AX875" t="s">
        <v>133</v>
      </c>
      <c r="AZ875" t="s">
        <v>133</v>
      </c>
    </row>
    <row r="876" spans="1:52" customFormat="1" x14ac:dyDescent="0.25">
      <c r="A876">
        <v>330764</v>
      </c>
      <c r="B876" t="s">
        <v>201</v>
      </c>
      <c r="AG876" t="s">
        <v>133</v>
      </c>
      <c r="AL876" t="s">
        <v>136</v>
      </c>
      <c r="AM876" t="s">
        <v>136</v>
      </c>
      <c r="AP876" t="s">
        <v>133</v>
      </c>
      <c r="AQ876" t="s">
        <v>133</v>
      </c>
      <c r="AR876" t="s">
        <v>133</v>
      </c>
      <c r="AV876" t="s">
        <v>133</v>
      </c>
      <c r="AW876" t="s">
        <v>133</v>
      </c>
      <c r="AY876" t="s">
        <v>133</v>
      </c>
      <c r="AZ876" t="s">
        <v>133</v>
      </c>
    </row>
    <row r="877" spans="1:52" customFormat="1" x14ac:dyDescent="0.25">
      <c r="A877">
        <v>319586</v>
      </c>
      <c r="B877" t="s">
        <v>201</v>
      </c>
      <c r="AA877" t="s">
        <v>135</v>
      </c>
      <c r="AM877" t="s">
        <v>135</v>
      </c>
      <c r="AQ877" t="s">
        <v>135</v>
      </c>
      <c r="AT877" t="s">
        <v>135</v>
      </c>
      <c r="AU877" t="s">
        <v>133</v>
      </c>
      <c r="AV877" t="s">
        <v>133</v>
      </c>
      <c r="AW877" t="s">
        <v>133</v>
      </c>
      <c r="AX877" t="s">
        <v>133</v>
      </c>
      <c r="AY877" t="s">
        <v>133</v>
      </c>
      <c r="AZ877" t="s">
        <v>133</v>
      </c>
    </row>
    <row r="878" spans="1:52" customFormat="1" x14ac:dyDescent="0.25">
      <c r="A878">
        <v>334973</v>
      </c>
      <c r="B878" t="s">
        <v>201</v>
      </c>
      <c r="AG878" t="s">
        <v>136</v>
      </c>
      <c r="AH878" t="s">
        <v>136</v>
      </c>
      <c r="AJ878" t="s">
        <v>136</v>
      </c>
      <c r="AK878" t="s">
        <v>136</v>
      </c>
      <c r="AP878" t="s">
        <v>135</v>
      </c>
      <c r="AQ878" t="s">
        <v>135</v>
      </c>
      <c r="AU878" t="s">
        <v>133</v>
      </c>
      <c r="AV878" t="s">
        <v>133</v>
      </c>
      <c r="AW878" t="s">
        <v>133</v>
      </c>
      <c r="AX878" t="s">
        <v>133</v>
      </c>
      <c r="AY878" t="s">
        <v>133</v>
      </c>
      <c r="AZ878" t="s">
        <v>133</v>
      </c>
    </row>
    <row r="879" spans="1:52" customFormat="1" x14ac:dyDescent="0.25">
      <c r="A879">
        <v>335531</v>
      </c>
      <c r="B879" t="s">
        <v>201</v>
      </c>
      <c r="AG879" t="s">
        <v>133</v>
      </c>
      <c r="AQ879" t="s">
        <v>133</v>
      </c>
      <c r="AU879" t="s">
        <v>133</v>
      </c>
      <c r="AV879" t="s">
        <v>133</v>
      </c>
      <c r="AW879" t="s">
        <v>133</v>
      </c>
      <c r="AX879" t="s">
        <v>133</v>
      </c>
      <c r="AY879" t="s">
        <v>133</v>
      </c>
      <c r="AZ879" t="s">
        <v>133</v>
      </c>
    </row>
    <row r="880" spans="1:52" customFormat="1" x14ac:dyDescent="0.25">
      <c r="A880">
        <v>327180</v>
      </c>
      <c r="B880" t="s">
        <v>201</v>
      </c>
      <c r="X880" t="s">
        <v>136</v>
      </c>
      <c r="AJ880" t="s">
        <v>136</v>
      </c>
      <c r="AM880" t="s">
        <v>136</v>
      </c>
      <c r="AO880" t="s">
        <v>135</v>
      </c>
      <c r="AP880" t="s">
        <v>135</v>
      </c>
      <c r="AQ880" t="s">
        <v>133</v>
      </c>
      <c r="AR880" t="s">
        <v>133</v>
      </c>
      <c r="AT880" t="s">
        <v>133</v>
      </c>
      <c r="AU880" t="s">
        <v>133</v>
      </c>
      <c r="AV880" t="s">
        <v>133</v>
      </c>
      <c r="AW880" t="s">
        <v>133</v>
      </c>
      <c r="AX880" t="s">
        <v>133</v>
      </c>
      <c r="AY880" t="s">
        <v>133</v>
      </c>
      <c r="AZ880" t="s">
        <v>133</v>
      </c>
    </row>
    <row r="881" spans="1:52" customFormat="1" x14ac:dyDescent="0.25">
      <c r="A881">
        <v>337090</v>
      </c>
      <c r="B881" t="s">
        <v>201</v>
      </c>
      <c r="N881" t="s">
        <v>136</v>
      </c>
      <c r="AE881" t="s">
        <v>136</v>
      </c>
      <c r="AM881" t="s">
        <v>135</v>
      </c>
      <c r="AO881" t="s">
        <v>135</v>
      </c>
      <c r="AP881" t="s">
        <v>135</v>
      </c>
      <c r="AQ881" t="s">
        <v>133</v>
      </c>
      <c r="AT881" t="s">
        <v>135</v>
      </c>
      <c r="AU881" t="s">
        <v>133</v>
      </c>
      <c r="AV881" t="s">
        <v>133</v>
      </c>
      <c r="AW881" t="s">
        <v>133</v>
      </c>
      <c r="AX881" t="s">
        <v>133</v>
      </c>
      <c r="AY881" t="s">
        <v>133</v>
      </c>
      <c r="AZ881" t="s">
        <v>133</v>
      </c>
    </row>
    <row r="882" spans="1:52" customFormat="1" x14ac:dyDescent="0.25">
      <c r="A882">
        <v>334741</v>
      </c>
      <c r="B882" t="s">
        <v>201</v>
      </c>
      <c r="AG882" t="s">
        <v>133</v>
      </c>
      <c r="AO882" t="s">
        <v>135</v>
      </c>
      <c r="AP882" t="s">
        <v>135</v>
      </c>
      <c r="AQ882" t="s">
        <v>133</v>
      </c>
      <c r="AU882" t="s">
        <v>133</v>
      </c>
      <c r="AV882" t="s">
        <v>133</v>
      </c>
      <c r="AW882" t="s">
        <v>133</v>
      </c>
      <c r="AX882" t="s">
        <v>133</v>
      </c>
      <c r="AY882" t="s">
        <v>133</v>
      </c>
      <c r="AZ882" t="s">
        <v>133</v>
      </c>
    </row>
    <row r="883" spans="1:52" customFormat="1" x14ac:dyDescent="0.25">
      <c r="A883">
        <v>331826</v>
      </c>
      <c r="B883" t="s">
        <v>201</v>
      </c>
      <c r="H883" t="s">
        <v>136</v>
      </c>
      <c r="AG883" t="s">
        <v>136</v>
      </c>
      <c r="AM883" t="s">
        <v>136</v>
      </c>
      <c r="AO883" t="s">
        <v>136</v>
      </c>
      <c r="AP883" t="s">
        <v>136</v>
      </c>
      <c r="AQ883" t="s">
        <v>135</v>
      </c>
      <c r="AR883" t="s">
        <v>136</v>
      </c>
      <c r="AT883" t="s">
        <v>136</v>
      </c>
      <c r="AU883" t="s">
        <v>135</v>
      </c>
      <c r="AV883" t="s">
        <v>133</v>
      </c>
      <c r="AW883" t="s">
        <v>133</v>
      </c>
      <c r="AX883" t="s">
        <v>135</v>
      </c>
      <c r="AY883" t="s">
        <v>135</v>
      </c>
      <c r="AZ883" t="s">
        <v>133</v>
      </c>
    </row>
    <row r="884" spans="1:52" customFormat="1" x14ac:dyDescent="0.25">
      <c r="A884">
        <v>337064</v>
      </c>
      <c r="B884" t="s">
        <v>201</v>
      </c>
      <c r="AF884" t="s">
        <v>135</v>
      </c>
      <c r="AG884" t="s">
        <v>136</v>
      </c>
      <c r="AL884" t="s">
        <v>136</v>
      </c>
      <c r="AO884" t="s">
        <v>135</v>
      </c>
      <c r="AQ884" t="s">
        <v>135</v>
      </c>
      <c r="AS884" t="s">
        <v>133</v>
      </c>
      <c r="AT884" t="s">
        <v>136</v>
      </c>
      <c r="AU884" t="s">
        <v>133</v>
      </c>
      <c r="AV884" t="s">
        <v>133</v>
      </c>
      <c r="AW884" t="s">
        <v>133</v>
      </c>
      <c r="AX884" t="s">
        <v>133</v>
      </c>
      <c r="AY884" t="s">
        <v>135</v>
      </c>
      <c r="AZ884" t="s">
        <v>133</v>
      </c>
    </row>
    <row r="885" spans="1:52" customFormat="1" x14ac:dyDescent="0.25">
      <c r="A885">
        <v>327430</v>
      </c>
      <c r="B885" t="s">
        <v>201</v>
      </c>
      <c r="AD885" t="s">
        <v>136</v>
      </c>
      <c r="AG885" t="s">
        <v>133</v>
      </c>
      <c r="AJ885" t="s">
        <v>136</v>
      </c>
      <c r="AM885" t="s">
        <v>136</v>
      </c>
      <c r="AO885" t="s">
        <v>133</v>
      </c>
      <c r="AP885" t="s">
        <v>133</v>
      </c>
      <c r="AQ885" t="s">
        <v>133</v>
      </c>
      <c r="AS885" t="s">
        <v>133</v>
      </c>
      <c r="AT885" t="s">
        <v>136</v>
      </c>
      <c r="AU885" t="s">
        <v>133</v>
      </c>
      <c r="AV885" t="s">
        <v>133</v>
      </c>
      <c r="AW885" t="s">
        <v>133</v>
      </c>
      <c r="AX885" t="s">
        <v>133</v>
      </c>
      <c r="AY885" t="s">
        <v>133</v>
      </c>
      <c r="AZ885" t="s">
        <v>133</v>
      </c>
    </row>
    <row r="886" spans="1:52" customFormat="1" x14ac:dyDescent="0.25">
      <c r="A886">
        <v>333067</v>
      </c>
      <c r="B886" t="s">
        <v>201</v>
      </c>
      <c r="AL886" t="s">
        <v>136</v>
      </c>
      <c r="AP886" t="s">
        <v>135</v>
      </c>
      <c r="AQ886" t="s">
        <v>135</v>
      </c>
      <c r="AU886" t="s">
        <v>133</v>
      </c>
      <c r="AV886" t="s">
        <v>133</v>
      </c>
      <c r="AW886" t="s">
        <v>133</v>
      </c>
      <c r="AX886" t="s">
        <v>133</v>
      </c>
      <c r="AY886" t="s">
        <v>133</v>
      </c>
      <c r="AZ886" t="s">
        <v>133</v>
      </c>
    </row>
    <row r="887" spans="1:52" customFormat="1" x14ac:dyDescent="0.25">
      <c r="A887">
        <v>334012</v>
      </c>
      <c r="B887" t="s">
        <v>201</v>
      </c>
      <c r="AQ887" t="s">
        <v>135</v>
      </c>
      <c r="AT887" t="s">
        <v>135</v>
      </c>
      <c r="AU887" t="s">
        <v>133</v>
      </c>
      <c r="AV887" t="s">
        <v>133</v>
      </c>
      <c r="AW887" t="s">
        <v>133</v>
      </c>
      <c r="AX887" t="s">
        <v>133</v>
      </c>
      <c r="AY887" t="s">
        <v>133</v>
      </c>
      <c r="AZ887" t="s">
        <v>133</v>
      </c>
    </row>
    <row r="888" spans="1:52" customFormat="1" x14ac:dyDescent="0.25">
      <c r="A888">
        <v>337102</v>
      </c>
      <c r="B888" t="s">
        <v>201</v>
      </c>
      <c r="W888" t="s">
        <v>136</v>
      </c>
      <c r="AO888" t="s">
        <v>136</v>
      </c>
      <c r="AQ888" t="s">
        <v>135</v>
      </c>
      <c r="AT888" t="s">
        <v>136</v>
      </c>
      <c r="AV888" t="s">
        <v>133</v>
      </c>
      <c r="AW888" t="s">
        <v>133</v>
      </c>
      <c r="AX888" t="s">
        <v>135</v>
      </c>
      <c r="AY888" t="s">
        <v>133</v>
      </c>
      <c r="AZ888" t="s">
        <v>133</v>
      </c>
    </row>
    <row r="889" spans="1:52" customFormat="1" x14ac:dyDescent="0.25">
      <c r="A889">
        <v>328574</v>
      </c>
      <c r="B889" t="s">
        <v>201</v>
      </c>
      <c r="Y889" t="s">
        <v>135</v>
      </c>
      <c r="Z889" t="s">
        <v>136</v>
      </c>
      <c r="AG889" t="s">
        <v>133</v>
      </c>
      <c r="AK889" t="s">
        <v>135</v>
      </c>
      <c r="AL889" t="s">
        <v>136</v>
      </c>
      <c r="AM889" t="s">
        <v>136</v>
      </c>
      <c r="AP889" t="s">
        <v>135</v>
      </c>
      <c r="AQ889" t="s">
        <v>133</v>
      </c>
      <c r="AU889" t="s">
        <v>135</v>
      </c>
      <c r="AV889" t="s">
        <v>133</v>
      </c>
      <c r="AW889" t="s">
        <v>133</v>
      </c>
      <c r="AX889" t="s">
        <v>135</v>
      </c>
      <c r="AY889" t="s">
        <v>133</v>
      </c>
      <c r="AZ889" t="s">
        <v>133</v>
      </c>
    </row>
    <row r="890" spans="1:52" customFormat="1" x14ac:dyDescent="0.25">
      <c r="A890">
        <v>333505</v>
      </c>
      <c r="B890" t="s">
        <v>201</v>
      </c>
      <c r="P890" t="s">
        <v>136</v>
      </c>
      <c r="AJ890" t="s">
        <v>136</v>
      </c>
      <c r="AM890" t="s">
        <v>136</v>
      </c>
      <c r="AO890" t="s">
        <v>136</v>
      </c>
      <c r="AP890" t="s">
        <v>136</v>
      </c>
      <c r="AQ890" t="s">
        <v>135</v>
      </c>
      <c r="AU890" t="s">
        <v>135</v>
      </c>
      <c r="AV890" t="s">
        <v>135</v>
      </c>
      <c r="AX890" t="s">
        <v>135</v>
      </c>
      <c r="AY890" t="s">
        <v>133</v>
      </c>
      <c r="AZ890" t="s">
        <v>133</v>
      </c>
    </row>
    <row r="891" spans="1:52" customFormat="1" x14ac:dyDescent="0.25">
      <c r="A891">
        <v>333592</v>
      </c>
      <c r="B891" t="s">
        <v>201</v>
      </c>
      <c r="AG891" t="s">
        <v>136</v>
      </c>
      <c r="AJ891" t="s">
        <v>136</v>
      </c>
      <c r="AP891" t="s">
        <v>133</v>
      </c>
      <c r="AQ891" t="s">
        <v>133</v>
      </c>
      <c r="AU891" t="s">
        <v>135</v>
      </c>
      <c r="AV891" t="s">
        <v>133</v>
      </c>
      <c r="AW891" t="s">
        <v>133</v>
      </c>
      <c r="AX891" t="s">
        <v>135</v>
      </c>
      <c r="AY891" t="s">
        <v>135</v>
      </c>
      <c r="AZ891" t="s">
        <v>133</v>
      </c>
    </row>
    <row r="892" spans="1:52" customFormat="1" x14ac:dyDescent="0.25">
      <c r="A892">
        <v>334425</v>
      </c>
      <c r="B892" t="s">
        <v>201</v>
      </c>
      <c r="AC892" t="s">
        <v>136</v>
      </c>
      <c r="AG892" t="s">
        <v>136</v>
      </c>
      <c r="AI892" t="s">
        <v>136</v>
      </c>
      <c r="AO892" t="s">
        <v>135</v>
      </c>
      <c r="AQ892" t="s">
        <v>135</v>
      </c>
      <c r="AT892" t="s">
        <v>135</v>
      </c>
      <c r="AU892" t="s">
        <v>133</v>
      </c>
      <c r="AV892" t="s">
        <v>133</v>
      </c>
      <c r="AW892" t="s">
        <v>133</v>
      </c>
      <c r="AX892" t="s">
        <v>133</v>
      </c>
      <c r="AY892" t="s">
        <v>133</v>
      </c>
      <c r="AZ892" t="s">
        <v>133</v>
      </c>
    </row>
    <row r="893" spans="1:52" customFormat="1" x14ac:dyDescent="0.25">
      <c r="A893">
        <v>337281</v>
      </c>
      <c r="B893" t="s">
        <v>201</v>
      </c>
      <c r="AF893" t="s">
        <v>136</v>
      </c>
      <c r="AI893" t="s">
        <v>136</v>
      </c>
      <c r="AJ893" t="s">
        <v>136</v>
      </c>
      <c r="AO893" t="s">
        <v>135</v>
      </c>
      <c r="AP893" t="s">
        <v>135</v>
      </c>
      <c r="AQ893" t="s">
        <v>133</v>
      </c>
      <c r="AS893" t="s">
        <v>135</v>
      </c>
      <c r="AT893" t="s">
        <v>135</v>
      </c>
      <c r="AU893" t="s">
        <v>133</v>
      </c>
      <c r="AV893" t="s">
        <v>135</v>
      </c>
      <c r="AW893" t="s">
        <v>133</v>
      </c>
      <c r="AX893" t="s">
        <v>133</v>
      </c>
      <c r="AY893" t="s">
        <v>133</v>
      </c>
      <c r="AZ893" t="s">
        <v>133</v>
      </c>
    </row>
    <row r="894" spans="1:52" customFormat="1" x14ac:dyDescent="0.25">
      <c r="A894">
        <v>337690</v>
      </c>
      <c r="B894" t="s">
        <v>201</v>
      </c>
      <c r="J894" t="s">
        <v>135</v>
      </c>
      <c r="AU894" t="s">
        <v>133</v>
      </c>
      <c r="AV894" t="s">
        <v>133</v>
      </c>
      <c r="AW894" t="s">
        <v>133</v>
      </c>
      <c r="AX894" t="s">
        <v>133</v>
      </c>
      <c r="AY894" t="s">
        <v>133</v>
      </c>
      <c r="AZ894" t="s">
        <v>133</v>
      </c>
    </row>
    <row r="895" spans="1:52" customFormat="1" x14ac:dyDescent="0.25">
      <c r="A895">
        <v>333091</v>
      </c>
      <c r="B895" t="s">
        <v>201</v>
      </c>
      <c r="AC895" t="s">
        <v>136</v>
      </c>
      <c r="AJ895" t="s">
        <v>136</v>
      </c>
      <c r="AO895" t="s">
        <v>136</v>
      </c>
      <c r="AT895" t="s">
        <v>136</v>
      </c>
      <c r="AU895" t="s">
        <v>133</v>
      </c>
      <c r="AV895" t="s">
        <v>133</v>
      </c>
      <c r="AW895" t="s">
        <v>133</v>
      </c>
      <c r="AX895" t="s">
        <v>133</v>
      </c>
      <c r="AY895" t="s">
        <v>133</v>
      </c>
      <c r="AZ895" t="s">
        <v>133</v>
      </c>
    </row>
    <row r="896" spans="1:52" customFormat="1" x14ac:dyDescent="0.25">
      <c r="A896">
        <v>327994</v>
      </c>
      <c r="B896" t="s">
        <v>201</v>
      </c>
      <c r="AP896" t="s">
        <v>135</v>
      </c>
      <c r="AQ896" t="s">
        <v>136</v>
      </c>
      <c r="AV896" t="s">
        <v>133</v>
      </c>
      <c r="AW896" t="s">
        <v>133</v>
      </c>
      <c r="AY896" t="s">
        <v>136</v>
      </c>
      <c r="AZ896" t="s">
        <v>133</v>
      </c>
    </row>
    <row r="897" spans="1:52" customFormat="1" x14ac:dyDescent="0.25">
      <c r="A897">
        <v>329525</v>
      </c>
      <c r="B897" t="s">
        <v>201</v>
      </c>
      <c r="AE897" t="s">
        <v>136</v>
      </c>
      <c r="AG897" t="s">
        <v>136</v>
      </c>
      <c r="AH897" t="s">
        <v>133</v>
      </c>
      <c r="AI897" t="s">
        <v>136</v>
      </c>
      <c r="AO897" t="s">
        <v>135</v>
      </c>
      <c r="AP897" t="s">
        <v>133</v>
      </c>
      <c r="AQ897" t="s">
        <v>133</v>
      </c>
      <c r="AR897" t="s">
        <v>135</v>
      </c>
      <c r="AT897" t="s">
        <v>136</v>
      </c>
      <c r="AU897" t="s">
        <v>135</v>
      </c>
      <c r="AV897" t="s">
        <v>133</v>
      </c>
      <c r="AW897" t="s">
        <v>133</v>
      </c>
      <c r="AX897" t="s">
        <v>135</v>
      </c>
      <c r="AY897" t="s">
        <v>135</v>
      </c>
      <c r="AZ897" t="s">
        <v>133</v>
      </c>
    </row>
    <row r="898" spans="1:52" customFormat="1" x14ac:dyDescent="0.25">
      <c r="A898">
        <v>330522</v>
      </c>
      <c r="B898" t="s">
        <v>201</v>
      </c>
      <c r="AG898" t="s">
        <v>136</v>
      </c>
      <c r="AP898" t="s">
        <v>135</v>
      </c>
      <c r="AQ898" t="s">
        <v>133</v>
      </c>
      <c r="AT898" t="s">
        <v>136</v>
      </c>
      <c r="AV898" t="s">
        <v>133</v>
      </c>
      <c r="AW898" t="s">
        <v>133</v>
      </c>
      <c r="AX898" t="s">
        <v>135</v>
      </c>
      <c r="AY898" t="s">
        <v>133</v>
      </c>
      <c r="AZ898" t="s">
        <v>133</v>
      </c>
    </row>
    <row r="899" spans="1:52" customFormat="1" x14ac:dyDescent="0.25">
      <c r="A899">
        <v>335405</v>
      </c>
      <c r="B899" t="s">
        <v>201</v>
      </c>
      <c r="AL899" t="s">
        <v>136</v>
      </c>
      <c r="AM899" t="s">
        <v>136</v>
      </c>
      <c r="AQ899" t="s">
        <v>136</v>
      </c>
      <c r="AU899" t="s">
        <v>133</v>
      </c>
      <c r="AV899" t="s">
        <v>133</v>
      </c>
      <c r="AW899" t="s">
        <v>133</v>
      </c>
      <c r="AX899" t="s">
        <v>133</v>
      </c>
      <c r="AY899" t="s">
        <v>133</v>
      </c>
      <c r="AZ899" t="s">
        <v>133</v>
      </c>
    </row>
    <row r="900" spans="1:52" customFormat="1" x14ac:dyDescent="0.25">
      <c r="A900">
        <v>334561</v>
      </c>
      <c r="B900" t="s">
        <v>201</v>
      </c>
      <c r="AA900" t="s">
        <v>136</v>
      </c>
      <c r="AC900" t="s">
        <v>136</v>
      </c>
      <c r="AI900" t="s">
        <v>136</v>
      </c>
      <c r="AL900" t="s">
        <v>136</v>
      </c>
      <c r="AM900" t="s">
        <v>136</v>
      </c>
      <c r="AO900" t="s">
        <v>136</v>
      </c>
      <c r="AP900" t="s">
        <v>133</v>
      </c>
      <c r="AQ900" t="s">
        <v>133</v>
      </c>
      <c r="AT900" t="s">
        <v>136</v>
      </c>
      <c r="AU900" t="s">
        <v>133</v>
      </c>
      <c r="AV900" t="s">
        <v>133</v>
      </c>
      <c r="AW900" t="s">
        <v>133</v>
      </c>
      <c r="AX900" t="s">
        <v>133</v>
      </c>
      <c r="AY900" t="s">
        <v>133</v>
      </c>
      <c r="AZ900" t="s">
        <v>133</v>
      </c>
    </row>
    <row r="901" spans="1:52" customFormat="1" x14ac:dyDescent="0.25">
      <c r="A901">
        <v>320427</v>
      </c>
      <c r="B901" t="s">
        <v>201</v>
      </c>
      <c r="AC901" t="s">
        <v>136</v>
      </c>
      <c r="AE901" t="s">
        <v>136</v>
      </c>
      <c r="AH901" t="s">
        <v>136</v>
      </c>
      <c r="AI901" t="s">
        <v>136</v>
      </c>
      <c r="AP901" t="s">
        <v>133</v>
      </c>
      <c r="AQ901" t="s">
        <v>133</v>
      </c>
      <c r="AS901" t="s">
        <v>135</v>
      </c>
      <c r="AT901" t="s">
        <v>133</v>
      </c>
      <c r="AU901" t="s">
        <v>133</v>
      </c>
      <c r="AV901" t="s">
        <v>133</v>
      </c>
      <c r="AW901" t="s">
        <v>133</v>
      </c>
      <c r="AX901" t="s">
        <v>133</v>
      </c>
      <c r="AY901" t="s">
        <v>133</v>
      </c>
      <c r="AZ901" t="s">
        <v>133</v>
      </c>
    </row>
    <row r="902" spans="1:52" customFormat="1" x14ac:dyDescent="0.25">
      <c r="A902">
        <v>330476</v>
      </c>
      <c r="B902" t="s">
        <v>201</v>
      </c>
      <c r="AG902" t="s">
        <v>133</v>
      </c>
      <c r="AQ902" t="s">
        <v>133</v>
      </c>
      <c r="AT902" t="s">
        <v>136</v>
      </c>
      <c r="AV902" t="s">
        <v>133</v>
      </c>
      <c r="AW902" t="s">
        <v>133</v>
      </c>
      <c r="AX902" t="s">
        <v>136</v>
      </c>
      <c r="AY902" t="s">
        <v>136</v>
      </c>
      <c r="AZ902" t="s">
        <v>133</v>
      </c>
    </row>
    <row r="903" spans="1:52" customFormat="1" x14ac:dyDescent="0.25">
      <c r="A903">
        <v>334985</v>
      </c>
      <c r="B903" t="s">
        <v>201</v>
      </c>
      <c r="W903" t="s">
        <v>136</v>
      </c>
      <c r="AG903" t="s">
        <v>136</v>
      </c>
      <c r="AK903" t="s">
        <v>136</v>
      </c>
      <c r="AM903" t="s">
        <v>136</v>
      </c>
      <c r="AO903" t="s">
        <v>135</v>
      </c>
      <c r="AP903" t="s">
        <v>133</v>
      </c>
      <c r="AQ903" t="s">
        <v>133</v>
      </c>
      <c r="AS903" t="s">
        <v>135</v>
      </c>
      <c r="AU903" t="s">
        <v>133</v>
      </c>
      <c r="AV903" t="s">
        <v>133</v>
      </c>
      <c r="AW903" t="s">
        <v>133</v>
      </c>
      <c r="AX903" t="s">
        <v>133</v>
      </c>
      <c r="AY903" t="s">
        <v>133</v>
      </c>
      <c r="AZ903" t="s">
        <v>133</v>
      </c>
    </row>
    <row r="904" spans="1:52" customFormat="1" x14ac:dyDescent="0.25">
      <c r="A904">
        <v>331193</v>
      </c>
      <c r="B904" t="s">
        <v>201</v>
      </c>
      <c r="H904" t="s">
        <v>136</v>
      </c>
      <c r="AI904" t="s">
        <v>135</v>
      </c>
      <c r="AJ904" t="s">
        <v>136</v>
      </c>
      <c r="AO904" t="s">
        <v>136</v>
      </c>
      <c r="AP904" t="s">
        <v>136</v>
      </c>
      <c r="AQ904" t="s">
        <v>136</v>
      </c>
      <c r="AT904" t="s">
        <v>135</v>
      </c>
      <c r="AU904" t="s">
        <v>135</v>
      </c>
      <c r="AV904" t="s">
        <v>136</v>
      </c>
      <c r="AW904" t="s">
        <v>133</v>
      </c>
      <c r="AX904" t="s">
        <v>135</v>
      </c>
      <c r="AY904" t="s">
        <v>136</v>
      </c>
      <c r="AZ904" t="s">
        <v>133</v>
      </c>
    </row>
    <row r="905" spans="1:52" customFormat="1" x14ac:dyDescent="0.25">
      <c r="A905">
        <v>337545</v>
      </c>
      <c r="B905" t="s">
        <v>201</v>
      </c>
      <c r="N905" t="s">
        <v>136</v>
      </c>
      <c r="AT905" t="s">
        <v>135</v>
      </c>
      <c r="AU905" t="s">
        <v>133</v>
      </c>
      <c r="AV905" t="s">
        <v>133</v>
      </c>
      <c r="AW905" t="s">
        <v>133</v>
      </c>
      <c r="AX905" t="s">
        <v>133</v>
      </c>
      <c r="AY905" t="s">
        <v>133</v>
      </c>
      <c r="AZ905" t="s">
        <v>133</v>
      </c>
    </row>
    <row r="906" spans="1:52" customFormat="1" x14ac:dyDescent="0.25">
      <c r="A906">
        <v>321935</v>
      </c>
      <c r="B906" t="s">
        <v>201</v>
      </c>
      <c r="AA906" t="s">
        <v>136</v>
      </c>
      <c r="AG906" t="s">
        <v>136</v>
      </c>
      <c r="AM906" t="s">
        <v>136</v>
      </c>
      <c r="AQ906" t="s">
        <v>135</v>
      </c>
      <c r="AU906" t="s">
        <v>133</v>
      </c>
      <c r="AV906" t="s">
        <v>133</v>
      </c>
      <c r="AW906" t="s">
        <v>133</v>
      </c>
      <c r="AX906" t="s">
        <v>133</v>
      </c>
      <c r="AY906" t="s">
        <v>133</v>
      </c>
      <c r="AZ906" t="s">
        <v>133</v>
      </c>
    </row>
    <row r="907" spans="1:52" customFormat="1" x14ac:dyDescent="0.25">
      <c r="A907">
        <v>324540</v>
      </c>
      <c r="B907" t="s">
        <v>201</v>
      </c>
      <c r="AC907" t="s">
        <v>136</v>
      </c>
      <c r="AM907" t="s">
        <v>136</v>
      </c>
      <c r="AQ907" t="s">
        <v>135</v>
      </c>
      <c r="AS907" t="s">
        <v>135</v>
      </c>
      <c r="AU907" t="s">
        <v>133</v>
      </c>
      <c r="AV907" t="s">
        <v>133</v>
      </c>
      <c r="AW907" t="s">
        <v>133</v>
      </c>
      <c r="AX907" t="s">
        <v>133</v>
      </c>
      <c r="AY907" t="s">
        <v>133</v>
      </c>
      <c r="AZ907" t="s">
        <v>133</v>
      </c>
    </row>
    <row r="908" spans="1:52" customFormat="1" x14ac:dyDescent="0.25">
      <c r="A908">
        <v>324629</v>
      </c>
      <c r="B908" t="s">
        <v>201</v>
      </c>
      <c r="K908" t="s">
        <v>136</v>
      </c>
      <c r="AC908" t="s">
        <v>136</v>
      </c>
      <c r="AG908" t="s">
        <v>133</v>
      </c>
      <c r="AJ908" t="s">
        <v>136</v>
      </c>
      <c r="AL908" t="s">
        <v>136</v>
      </c>
      <c r="AM908" t="s">
        <v>136</v>
      </c>
      <c r="AO908" t="s">
        <v>133</v>
      </c>
      <c r="AP908" t="s">
        <v>135</v>
      </c>
      <c r="AQ908" t="s">
        <v>133</v>
      </c>
      <c r="AR908" t="s">
        <v>133</v>
      </c>
      <c r="AS908" t="s">
        <v>133</v>
      </c>
      <c r="AT908" t="s">
        <v>135</v>
      </c>
      <c r="AU908" t="s">
        <v>133</v>
      </c>
      <c r="AV908" t="s">
        <v>135</v>
      </c>
      <c r="AW908" t="s">
        <v>133</v>
      </c>
      <c r="AX908" t="s">
        <v>133</v>
      </c>
      <c r="AY908" t="s">
        <v>135</v>
      </c>
      <c r="AZ908" t="s">
        <v>133</v>
      </c>
    </row>
    <row r="909" spans="1:52" customFormat="1" x14ac:dyDescent="0.25">
      <c r="A909">
        <v>333163</v>
      </c>
      <c r="B909" t="s">
        <v>201</v>
      </c>
      <c r="AC909" t="s">
        <v>136</v>
      </c>
      <c r="AI909" t="s">
        <v>136</v>
      </c>
      <c r="AJ909" t="s">
        <v>135</v>
      </c>
      <c r="AM909" t="s">
        <v>136</v>
      </c>
      <c r="AO909" t="s">
        <v>133</v>
      </c>
      <c r="AP909" t="s">
        <v>133</v>
      </c>
      <c r="AQ909" t="s">
        <v>133</v>
      </c>
      <c r="AR909" t="s">
        <v>133</v>
      </c>
      <c r="AS909" t="s">
        <v>133</v>
      </c>
      <c r="AT909" t="s">
        <v>133</v>
      </c>
      <c r="AU909" t="s">
        <v>133</v>
      </c>
      <c r="AV909" t="s">
        <v>133</v>
      </c>
      <c r="AW909" t="s">
        <v>133</v>
      </c>
      <c r="AX909" t="s">
        <v>133</v>
      </c>
      <c r="AY909" t="s">
        <v>133</v>
      </c>
      <c r="AZ909" t="s">
        <v>133</v>
      </c>
    </row>
    <row r="910" spans="1:52" customFormat="1" x14ac:dyDescent="0.25">
      <c r="A910">
        <v>337693</v>
      </c>
      <c r="B910" t="s">
        <v>201</v>
      </c>
      <c r="AG910" t="s">
        <v>136</v>
      </c>
      <c r="AM910" t="s">
        <v>136</v>
      </c>
      <c r="AO910" t="s">
        <v>135</v>
      </c>
      <c r="AQ910" t="s">
        <v>135</v>
      </c>
      <c r="AT910" t="s">
        <v>135</v>
      </c>
      <c r="AU910" t="s">
        <v>133</v>
      </c>
      <c r="AV910" t="s">
        <v>133</v>
      </c>
      <c r="AW910" t="s">
        <v>133</v>
      </c>
      <c r="AX910" t="s">
        <v>133</v>
      </c>
      <c r="AY910" t="s">
        <v>133</v>
      </c>
      <c r="AZ910" t="s">
        <v>133</v>
      </c>
    </row>
    <row r="911" spans="1:52" customFormat="1" x14ac:dyDescent="0.25">
      <c r="A911">
        <v>333448</v>
      </c>
      <c r="B911" t="s">
        <v>201</v>
      </c>
      <c r="AJ911" t="s">
        <v>136</v>
      </c>
      <c r="AM911" t="s">
        <v>136</v>
      </c>
      <c r="AO911" t="s">
        <v>136</v>
      </c>
      <c r="AQ911" t="s">
        <v>135</v>
      </c>
      <c r="AV911" t="s">
        <v>133</v>
      </c>
      <c r="AW911" t="s">
        <v>135</v>
      </c>
      <c r="AY911" t="s">
        <v>136</v>
      </c>
      <c r="AZ911" t="s">
        <v>133</v>
      </c>
    </row>
    <row r="912" spans="1:52" customFormat="1" x14ac:dyDescent="0.25">
      <c r="A912">
        <v>333112</v>
      </c>
      <c r="B912" t="s">
        <v>201</v>
      </c>
      <c r="AG912" t="s">
        <v>133</v>
      </c>
      <c r="AQ912" t="s">
        <v>133</v>
      </c>
      <c r="AU912" t="s">
        <v>133</v>
      </c>
      <c r="AV912" t="s">
        <v>133</v>
      </c>
      <c r="AW912" t="s">
        <v>133</v>
      </c>
      <c r="AX912" t="s">
        <v>133</v>
      </c>
      <c r="AY912" t="s">
        <v>133</v>
      </c>
      <c r="AZ912" t="s">
        <v>133</v>
      </c>
    </row>
    <row r="913" spans="1:52" customFormat="1" x14ac:dyDescent="0.25">
      <c r="A913">
        <v>327959</v>
      </c>
      <c r="B913" t="s">
        <v>201</v>
      </c>
      <c r="AC913" t="s">
        <v>136</v>
      </c>
      <c r="AG913" t="s">
        <v>136</v>
      </c>
      <c r="AJ913" t="s">
        <v>136</v>
      </c>
      <c r="AO913" t="s">
        <v>135</v>
      </c>
      <c r="AP913" t="s">
        <v>135</v>
      </c>
      <c r="AQ913" t="s">
        <v>135</v>
      </c>
      <c r="AR913" t="s">
        <v>135</v>
      </c>
      <c r="AT913" t="s">
        <v>135</v>
      </c>
      <c r="AU913" t="s">
        <v>133</v>
      </c>
      <c r="AV913" t="s">
        <v>133</v>
      </c>
      <c r="AW913" t="s">
        <v>133</v>
      </c>
      <c r="AX913" t="s">
        <v>133</v>
      </c>
      <c r="AY913" t="s">
        <v>133</v>
      </c>
      <c r="AZ913" t="s">
        <v>133</v>
      </c>
    </row>
    <row r="914" spans="1:52" customFormat="1" x14ac:dyDescent="0.25">
      <c r="A914">
        <v>334372</v>
      </c>
      <c r="B914" t="s">
        <v>201</v>
      </c>
      <c r="AU914" t="s">
        <v>133</v>
      </c>
      <c r="AV914" t="s">
        <v>133</v>
      </c>
      <c r="AW914" t="s">
        <v>133</v>
      </c>
      <c r="AX914" t="s">
        <v>133</v>
      </c>
      <c r="AY914" t="s">
        <v>133</v>
      </c>
      <c r="AZ914" t="s">
        <v>133</v>
      </c>
    </row>
    <row r="915" spans="1:52" customFormat="1" x14ac:dyDescent="0.25">
      <c r="A915">
        <v>324744</v>
      </c>
      <c r="B915" t="s">
        <v>201</v>
      </c>
      <c r="X915" t="s">
        <v>135</v>
      </c>
      <c r="AJ915" t="s">
        <v>136</v>
      </c>
      <c r="AP915" t="s">
        <v>136</v>
      </c>
      <c r="AQ915" t="s">
        <v>136</v>
      </c>
      <c r="AV915" t="s">
        <v>133</v>
      </c>
      <c r="AW915" t="s">
        <v>133</v>
      </c>
      <c r="AX915" t="s">
        <v>135</v>
      </c>
      <c r="AY915" t="s">
        <v>135</v>
      </c>
      <c r="AZ915" t="s">
        <v>133</v>
      </c>
    </row>
    <row r="916" spans="1:52" customFormat="1" x14ac:dyDescent="0.25">
      <c r="A916">
        <v>337954</v>
      </c>
      <c r="B916" t="s">
        <v>201</v>
      </c>
      <c r="AQ916" t="s">
        <v>135</v>
      </c>
      <c r="AU916" t="s">
        <v>133</v>
      </c>
      <c r="AV916" t="s">
        <v>133</v>
      </c>
      <c r="AW916" t="s">
        <v>133</v>
      </c>
      <c r="AX916" t="s">
        <v>133</v>
      </c>
      <c r="AY916" t="s">
        <v>133</v>
      </c>
      <c r="AZ916" t="s">
        <v>133</v>
      </c>
    </row>
    <row r="917" spans="1:52" customFormat="1" x14ac:dyDescent="0.25">
      <c r="A917">
        <v>335716</v>
      </c>
      <c r="B917" t="s">
        <v>201</v>
      </c>
      <c r="AG917" t="s">
        <v>135</v>
      </c>
      <c r="AP917" t="s">
        <v>135</v>
      </c>
      <c r="AQ917" t="s">
        <v>133</v>
      </c>
      <c r="AT917" t="s">
        <v>136</v>
      </c>
      <c r="AV917" t="s">
        <v>135</v>
      </c>
      <c r="AW917" t="s">
        <v>133</v>
      </c>
      <c r="AZ917" t="s">
        <v>133</v>
      </c>
    </row>
    <row r="918" spans="1:52" customFormat="1" x14ac:dyDescent="0.25">
      <c r="A918">
        <v>334149</v>
      </c>
      <c r="B918" t="s">
        <v>201</v>
      </c>
      <c r="AG918" t="s">
        <v>136</v>
      </c>
      <c r="AK918" t="s">
        <v>136</v>
      </c>
      <c r="AL918" t="s">
        <v>136</v>
      </c>
      <c r="AO918" t="s">
        <v>135</v>
      </c>
      <c r="AP918" t="s">
        <v>133</v>
      </c>
      <c r="AQ918" t="s">
        <v>133</v>
      </c>
      <c r="AR918" t="s">
        <v>133</v>
      </c>
      <c r="AS918" t="s">
        <v>135</v>
      </c>
      <c r="AT918" t="s">
        <v>136</v>
      </c>
      <c r="AU918" t="s">
        <v>133</v>
      </c>
      <c r="AV918" t="s">
        <v>133</v>
      </c>
      <c r="AW918" t="s">
        <v>133</v>
      </c>
      <c r="AX918" t="s">
        <v>133</v>
      </c>
      <c r="AY918" t="s">
        <v>135</v>
      </c>
      <c r="AZ918" t="s">
        <v>133</v>
      </c>
    </row>
    <row r="919" spans="1:52" customFormat="1" x14ac:dyDescent="0.25">
      <c r="A919">
        <v>330135</v>
      </c>
      <c r="B919" t="s">
        <v>201</v>
      </c>
      <c r="AD919" t="s">
        <v>133</v>
      </c>
      <c r="AG919" t="s">
        <v>133</v>
      </c>
      <c r="AO919" t="s">
        <v>133</v>
      </c>
      <c r="AP919" t="s">
        <v>133</v>
      </c>
      <c r="AQ919" t="s">
        <v>133</v>
      </c>
      <c r="AR919" t="s">
        <v>133</v>
      </c>
      <c r="AS919" t="s">
        <v>135</v>
      </c>
      <c r="AU919" t="s">
        <v>133</v>
      </c>
      <c r="AV919" t="s">
        <v>133</v>
      </c>
      <c r="AW919" t="s">
        <v>133</v>
      </c>
      <c r="AX919" t="s">
        <v>133</v>
      </c>
      <c r="AY919" t="s">
        <v>133</v>
      </c>
      <c r="AZ919" t="s">
        <v>133</v>
      </c>
    </row>
    <row r="920" spans="1:52" customFormat="1" x14ac:dyDescent="0.25">
      <c r="A920">
        <v>319868</v>
      </c>
      <c r="B920" t="s">
        <v>201</v>
      </c>
      <c r="AP920" t="s">
        <v>136</v>
      </c>
      <c r="AS920" t="s">
        <v>136</v>
      </c>
      <c r="AT920" t="s">
        <v>136</v>
      </c>
      <c r="AX920" t="s">
        <v>136</v>
      </c>
      <c r="AZ920" t="s">
        <v>133</v>
      </c>
    </row>
    <row r="921" spans="1:52" customFormat="1" x14ac:dyDescent="0.25">
      <c r="A921">
        <v>331203</v>
      </c>
      <c r="B921" t="s">
        <v>201</v>
      </c>
      <c r="AG921" t="s">
        <v>136</v>
      </c>
      <c r="AJ921" t="s">
        <v>136</v>
      </c>
      <c r="AM921" t="s">
        <v>136</v>
      </c>
      <c r="AP921" t="s">
        <v>133</v>
      </c>
      <c r="AQ921" t="s">
        <v>133</v>
      </c>
      <c r="AR921" t="s">
        <v>133</v>
      </c>
      <c r="AS921" t="s">
        <v>135</v>
      </c>
      <c r="AV921" t="s">
        <v>135</v>
      </c>
      <c r="AW921" t="s">
        <v>135</v>
      </c>
      <c r="AX921" t="s">
        <v>135</v>
      </c>
      <c r="AY921" t="s">
        <v>133</v>
      </c>
      <c r="AZ921" t="s">
        <v>133</v>
      </c>
    </row>
    <row r="922" spans="1:52" customFormat="1" x14ac:dyDescent="0.25">
      <c r="A922">
        <v>332206</v>
      </c>
      <c r="B922" t="s">
        <v>201</v>
      </c>
      <c r="AT922" t="s">
        <v>135</v>
      </c>
      <c r="AU922" t="s">
        <v>133</v>
      </c>
      <c r="AV922" t="s">
        <v>133</v>
      </c>
      <c r="AW922" t="s">
        <v>133</v>
      </c>
      <c r="AX922" t="s">
        <v>133</v>
      </c>
      <c r="AY922" t="s">
        <v>133</v>
      </c>
      <c r="AZ922" t="s">
        <v>133</v>
      </c>
    </row>
    <row r="923" spans="1:52" customFormat="1" x14ac:dyDescent="0.25">
      <c r="A923">
        <v>332209</v>
      </c>
      <c r="B923" t="s">
        <v>201</v>
      </c>
      <c r="Z923" t="s">
        <v>136</v>
      </c>
      <c r="AG923" t="s">
        <v>136</v>
      </c>
      <c r="AI923" t="s">
        <v>136</v>
      </c>
      <c r="AO923" t="s">
        <v>136</v>
      </c>
      <c r="AP923" t="s">
        <v>133</v>
      </c>
      <c r="AQ923" t="s">
        <v>135</v>
      </c>
      <c r="AR923" t="s">
        <v>133</v>
      </c>
      <c r="AT923" t="s">
        <v>135</v>
      </c>
      <c r="AU923" t="s">
        <v>133</v>
      </c>
      <c r="AV923" t="s">
        <v>133</v>
      </c>
      <c r="AW923" t="s">
        <v>133</v>
      </c>
      <c r="AX923" t="s">
        <v>135</v>
      </c>
      <c r="AY923" t="s">
        <v>133</v>
      </c>
      <c r="AZ923" t="s">
        <v>133</v>
      </c>
    </row>
    <row r="924" spans="1:52" customFormat="1" x14ac:dyDescent="0.25">
      <c r="A924">
        <v>333349</v>
      </c>
      <c r="B924" t="s">
        <v>201</v>
      </c>
      <c r="H924" t="s">
        <v>136</v>
      </c>
      <c r="Z924" t="s">
        <v>136</v>
      </c>
      <c r="AC924" t="s">
        <v>136</v>
      </c>
      <c r="AG924" t="s">
        <v>136</v>
      </c>
      <c r="AL924" t="s">
        <v>136</v>
      </c>
      <c r="AM924" t="s">
        <v>136</v>
      </c>
      <c r="AO924" t="s">
        <v>135</v>
      </c>
      <c r="AP924" t="s">
        <v>135</v>
      </c>
      <c r="AQ924" t="s">
        <v>135</v>
      </c>
      <c r="AR924" t="s">
        <v>133</v>
      </c>
      <c r="AS924" t="s">
        <v>135</v>
      </c>
      <c r="AT924" t="s">
        <v>133</v>
      </c>
      <c r="AU924" t="s">
        <v>133</v>
      </c>
      <c r="AV924" t="s">
        <v>133</v>
      </c>
      <c r="AW924" t="s">
        <v>133</v>
      </c>
      <c r="AX924" t="s">
        <v>133</v>
      </c>
      <c r="AY924" t="s">
        <v>133</v>
      </c>
      <c r="AZ924" t="s">
        <v>133</v>
      </c>
    </row>
    <row r="925" spans="1:52" customFormat="1" x14ac:dyDescent="0.25">
      <c r="A925">
        <v>335470</v>
      </c>
      <c r="B925" t="s">
        <v>201</v>
      </c>
      <c r="P925" t="s">
        <v>136</v>
      </c>
      <c r="W925" t="s">
        <v>136</v>
      </c>
      <c r="AG925" t="s">
        <v>136</v>
      </c>
      <c r="AK925" t="s">
        <v>136</v>
      </c>
      <c r="AP925" t="s">
        <v>135</v>
      </c>
      <c r="AQ925" t="s">
        <v>135</v>
      </c>
      <c r="AS925" t="s">
        <v>135</v>
      </c>
      <c r="AT925" t="s">
        <v>135</v>
      </c>
      <c r="AU925" t="s">
        <v>133</v>
      </c>
      <c r="AV925" t="s">
        <v>133</v>
      </c>
      <c r="AW925" t="s">
        <v>133</v>
      </c>
      <c r="AX925" t="s">
        <v>133</v>
      </c>
      <c r="AY925" t="s">
        <v>133</v>
      </c>
      <c r="AZ925" t="s">
        <v>133</v>
      </c>
    </row>
    <row r="926" spans="1:52" customFormat="1" x14ac:dyDescent="0.25">
      <c r="A926">
        <v>335518</v>
      </c>
      <c r="B926" t="s">
        <v>201</v>
      </c>
      <c r="AC926" t="s">
        <v>136</v>
      </c>
      <c r="AO926" t="s">
        <v>136</v>
      </c>
      <c r="AP926" t="s">
        <v>135</v>
      </c>
      <c r="AQ926" t="s">
        <v>136</v>
      </c>
      <c r="AV926" t="s">
        <v>133</v>
      </c>
      <c r="AW926" t="s">
        <v>133</v>
      </c>
      <c r="AZ926" t="s">
        <v>133</v>
      </c>
    </row>
    <row r="927" spans="1:52" customFormat="1" x14ac:dyDescent="0.25">
      <c r="A927">
        <v>335723</v>
      </c>
      <c r="B927" t="s">
        <v>201</v>
      </c>
      <c r="AF927" t="s">
        <v>135</v>
      </c>
      <c r="AG927" t="s">
        <v>135</v>
      </c>
      <c r="AQ927" t="s">
        <v>135</v>
      </c>
      <c r="AT927" t="s">
        <v>135</v>
      </c>
      <c r="AU927" t="s">
        <v>133</v>
      </c>
      <c r="AV927" t="s">
        <v>133</v>
      </c>
      <c r="AW927" t="s">
        <v>133</v>
      </c>
      <c r="AX927" t="s">
        <v>133</v>
      </c>
      <c r="AY927" t="s">
        <v>133</v>
      </c>
      <c r="AZ927" t="s">
        <v>133</v>
      </c>
    </row>
    <row r="928" spans="1:52" customFormat="1" x14ac:dyDescent="0.25">
      <c r="A928">
        <v>335803</v>
      </c>
      <c r="B928" t="s">
        <v>201</v>
      </c>
      <c r="AG928" t="s">
        <v>136</v>
      </c>
      <c r="AJ928" t="s">
        <v>136</v>
      </c>
      <c r="AM928" t="s">
        <v>136</v>
      </c>
      <c r="AP928" t="s">
        <v>135</v>
      </c>
      <c r="AQ928" t="s">
        <v>133</v>
      </c>
      <c r="AU928" t="s">
        <v>133</v>
      </c>
      <c r="AV928" t="s">
        <v>133</v>
      </c>
      <c r="AW928" t="s">
        <v>133</v>
      </c>
      <c r="AX928" t="s">
        <v>133</v>
      </c>
      <c r="AY928" t="s">
        <v>133</v>
      </c>
      <c r="AZ928" t="s">
        <v>133</v>
      </c>
    </row>
    <row r="929" spans="1:52" customFormat="1" x14ac:dyDescent="0.25">
      <c r="A929">
        <v>336311</v>
      </c>
      <c r="B929" t="s">
        <v>201</v>
      </c>
      <c r="AC929" t="s">
        <v>136</v>
      </c>
      <c r="AI929" t="s">
        <v>135</v>
      </c>
      <c r="AK929" t="s">
        <v>135</v>
      </c>
      <c r="AM929" t="s">
        <v>136</v>
      </c>
      <c r="AQ929" t="s">
        <v>133</v>
      </c>
      <c r="AT929" t="s">
        <v>135</v>
      </c>
      <c r="AU929" t="s">
        <v>133</v>
      </c>
      <c r="AV929" t="s">
        <v>133</v>
      </c>
      <c r="AW929" t="s">
        <v>133</v>
      </c>
      <c r="AX929" t="s">
        <v>133</v>
      </c>
      <c r="AY929" t="s">
        <v>133</v>
      </c>
      <c r="AZ929" t="s">
        <v>133</v>
      </c>
    </row>
    <row r="930" spans="1:52" customFormat="1" x14ac:dyDescent="0.25">
      <c r="A930">
        <v>336593</v>
      </c>
      <c r="B930" t="s">
        <v>201</v>
      </c>
      <c r="AG930" t="s">
        <v>135</v>
      </c>
      <c r="AJ930" t="s">
        <v>136</v>
      </c>
      <c r="AM930" t="s">
        <v>136</v>
      </c>
      <c r="AP930" t="s">
        <v>133</v>
      </c>
      <c r="AQ930" t="s">
        <v>133</v>
      </c>
      <c r="AS930" t="s">
        <v>135</v>
      </c>
      <c r="AV930" t="s">
        <v>135</v>
      </c>
      <c r="AX930" t="s">
        <v>135</v>
      </c>
      <c r="AY930" t="s">
        <v>135</v>
      </c>
      <c r="AZ930" t="s">
        <v>133</v>
      </c>
    </row>
    <row r="931" spans="1:52" customFormat="1" x14ac:dyDescent="0.25">
      <c r="A931">
        <v>336681</v>
      </c>
      <c r="B931" t="s">
        <v>201</v>
      </c>
      <c r="AF931" t="s">
        <v>136</v>
      </c>
      <c r="AG931" t="s">
        <v>135</v>
      </c>
      <c r="AJ931" t="s">
        <v>136</v>
      </c>
      <c r="AL931" t="s">
        <v>136</v>
      </c>
      <c r="AO931" t="s">
        <v>135</v>
      </c>
      <c r="AP931" t="s">
        <v>135</v>
      </c>
      <c r="AQ931" t="s">
        <v>135</v>
      </c>
      <c r="AT931" t="s">
        <v>135</v>
      </c>
      <c r="AU931" t="s">
        <v>133</v>
      </c>
      <c r="AV931" t="s">
        <v>133</v>
      </c>
      <c r="AW931" t="s">
        <v>133</v>
      </c>
      <c r="AX931" t="s">
        <v>133</v>
      </c>
      <c r="AY931" t="s">
        <v>133</v>
      </c>
      <c r="AZ931" t="s">
        <v>133</v>
      </c>
    </row>
    <row r="932" spans="1:52" customFormat="1" x14ac:dyDescent="0.25">
      <c r="A932">
        <v>336736</v>
      </c>
      <c r="B932" t="s">
        <v>201</v>
      </c>
      <c r="AC932" t="s">
        <v>136</v>
      </c>
      <c r="AJ932" t="s">
        <v>136</v>
      </c>
      <c r="AO932" t="s">
        <v>135</v>
      </c>
      <c r="AQ932" t="s">
        <v>135</v>
      </c>
      <c r="AS932" t="s">
        <v>135</v>
      </c>
      <c r="AT932" t="s">
        <v>135</v>
      </c>
      <c r="AU932" t="s">
        <v>133</v>
      </c>
      <c r="AV932" t="s">
        <v>133</v>
      </c>
      <c r="AW932" t="s">
        <v>133</v>
      </c>
      <c r="AX932" t="s">
        <v>133</v>
      </c>
      <c r="AY932" t="s">
        <v>133</v>
      </c>
      <c r="AZ932" t="s">
        <v>133</v>
      </c>
    </row>
    <row r="933" spans="1:52" customFormat="1" x14ac:dyDescent="0.25">
      <c r="A933">
        <v>336918</v>
      </c>
      <c r="B933" t="s">
        <v>201</v>
      </c>
      <c r="AA933" t="s">
        <v>133</v>
      </c>
      <c r="AG933" t="s">
        <v>136</v>
      </c>
      <c r="AI933" t="s">
        <v>136</v>
      </c>
      <c r="AO933" t="s">
        <v>135</v>
      </c>
      <c r="AP933" t="s">
        <v>136</v>
      </c>
      <c r="AQ933" t="s">
        <v>135</v>
      </c>
      <c r="AR933" t="s">
        <v>133</v>
      </c>
      <c r="AS933" t="s">
        <v>135</v>
      </c>
      <c r="AT933" t="s">
        <v>135</v>
      </c>
      <c r="AU933" t="s">
        <v>133</v>
      </c>
      <c r="AV933" t="s">
        <v>135</v>
      </c>
      <c r="AX933" t="s">
        <v>135</v>
      </c>
      <c r="AY933" t="s">
        <v>135</v>
      </c>
      <c r="AZ933" t="s">
        <v>133</v>
      </c>
    </row>
    <row r="934" spans="1:52" customFormat="1" x14ac:dyDescent="0.25">
      <c r="A934">
        <v>337609</v>
      </c>
      <c r="B934" t="s">
        <v>201</v>
      </c>
      <c r="AU934" t="s">
        <v>133</v>
      </c>
      <c r="AV934" t="s">
        <v>133</v>
      </c>
      <c r="AW934" t="s">
        <v>133</v>
      </c>
      <c r="AX934" t="s">
        <v>133</v>
      </c>
      <c r="AY934" t="s">
        <v>133</v>
      </c>
      <c r="AZ934" t="s">
        <v>133</v>
      </c>
    </row>
    <row r="935" spans="1:52" customFormat="1" x14ac:dyDescent="0.25">
      <c r="A935">
        <v>337695</v>
      </c>
      <c r="B935" t="s">
        <v>201</v>
      </c>
      <c r="AJ935" t="s">
        <v>136</v>
      </c>
      <c r="AK935" t="s">
        <v>135</v>
      </c>
      <c r="AM935" t="s">
        <v>135</v>
      </c>
      <c r="AP935" t="s">
        <v>135</v>
      </c>
      <c r="AQ935" t="s">
        <v>135</v>
      </c>
      <c r="AT935" t="s">
        <v>135</v>
      </c>
      <c r="AU935" t="s">
        <v>133</v>
      </c>
      <c r="AV935" t="s">
        <v>133</v>
      </c>
      <c r="AW935" t="s">
        <v>133</v>
      </c>
      <c r="AX935" t="s">
        <v>133</v>
      </c>
      <c r="AY935" t="s">
        <v>133</v>
      </c>
      <c r="AZ935" t="s">
        <v>133</v>
      </c>
    </row>
    <row r="936" spans="1:52" customFormat="1" x14ac:dyDescent="0.25">
      <c r="A936">
        <v>337778</v>
      </c>
      <c r="B936" t="s">
        <v>201</v>
      </c>
      <c r="AG936" t="s">
        <v>136</v>
      </c>
      <c r="AJ936" t="s">
        <v>136</v>
      </c>
      <c r="AM936" t="s">
        <v>136</v>
      </c>
      <c r="AO936" t="s">
        <v>135</v>
      </c>
      <c r="AP936" t="s">
        <v>135</v>
      </c>
      <c r="AQ936" t="s">
        <v>135</v>
      </c>
      <c r="AR936" t="s">
        <v>135</v>
      </c>
      <c r="AS936" t="s">
        <v>135</v>
      </c>
      <c r="AT936" t="s">
        <v>135</v>
      </c>
      <c r="AU936" t="s">
        <v>133</v>
      </c>
      <c r="AV936" t="s">
        <v>133</v>
      </c>
      <c r="AW936" t="s">
        <v>133</v>
      </c>
      <c r="AX936" t="s">
        <v>133</v>
      </c>
      <c r="AY936" t="s">
        <v>133</v>
      </c>
      <c r="AZ936" t="s">
        <v>133</v>
      </c>
    </row>
    <row r="937" spans="1:52" customFormat="1" x14ac:dyDescent="0.25">
      <c r="A937">
        <v>337844</v>
      </c>
      <c r="B937" t="s">
        <v>201</v>
      </c>
      <c r="AG937" t="s">
        <v>136</v>
      </c>
      <c r="AM937" t="s">
        <v>136</v>
      </c>
      <c r="AO937" t="s">
        <v>135</v>
      </c>
      <c r="AQ937" t="s">
        <v>135</v>
      </c>
      <c r="AU937" t="s">
        <v>133</v>
      </c>
      <c r="AV937" t="s">
        <v>133</v>
      </c>
      <c r="AW937" t="s">
        <v>133</v>
      </c>
      <c r="AX937" t="s">
        <v>133</v>
      </c>
      <c r="AY937" t="s">
        <v>133</v>
      </c>
      <c r="AZ937" t="s">
        <v>133</v>
      </c>
    </row>
    <row r="938" spans="1:52" customFormat="1" x14ac:dyDescent="0.25">
      <c r="A938">
        <v>337907</v>
      </c>
      <c r="B938" t="s">
        <v>201</v>
      </c>
      <c r="AJ938" t="s">
        <v>135</v>
      </c>
      <c r="AM938" t="s">
        <v>136</v>
      </c>
      <c r="AQ938" t="s">
        <v>133</v>
      </c>
      <c r="AT938" t="s">
        <v>133</v>
      </c>
      <c r="AU938" t="s">
        <v>133</v>
      </c>
      <c r="AV938" t="s">
        <v>133</v>
      </c>
      <c r="AW938" t="s">
        <v>133</v>
      </c>
      <c r="AX938" t="s">
        <v>133</v>
      </c>
      <c r="AY938" t="s">
        <v>133</v>
      </c>
      <c r="AZ938" t="s">
        <v>133</v>
      </c>
    </row>
    <row r="939" spans="1:52" customFormat="1" x14ac:dyDescent="0.25">
      <c r="A939">
        <v>338281</v>
      </c>
      <c r="B939" t="s">
        <v>201</v>
      </c>
      <c r="W939" t="s">
        <v>136</v>
      </c>
      <c r="AC939" t="s">
        <v>136</v>
      </c>
      <c r="AG939" t="s">
        <v>135</v>
      </c>
      <c r="AI939" t="s">
        <v>136</v>
      </c>
      <c r="AO939" t="s">
        <v>133</v>
      </c>
      <c r="AP939" t="s">
        <v>133</v>
      </c>
      <c r="AQ939" t="s">
        <v>133</v>
      </c>
      <c r="AR939" t="s">
        <v>133</v>
      </c>
      <c r="AS939" t="s">
        <v>133</v>
      </c>
      <c r="AT939" t="s">
        <v>133</v>
      </c>
      <c r="AU939" t="s">
        <v>133</v>
      </c>
      <c r="AV939" t="s">
        <v>133</v>
      </c>
      <c r="AW939" t="s">
        <v>133</v>
      </c>
      <c r="AX939" t="s">
        <v>133</v>
      </c>
      <c r="AY939" t="s">
        <v>133</v>
      </c>
      <c r="AZ939" t="s">
        <v>133</v>
      </c>
    </row>
    <row r="940" spans="1:52" customFormat="1" x14ac:dyDescent="0.25">
      <c r="A940">
        <v>338342</v>
      </c>
      <c r="B940" t="s">
        <v>201</v>
      </c>
      <c r="AQ940" t="s">
        <v>135</v>
      </c>
      <c r="AT940" t="s">
        <v>135</v>
      </c>
      <c r="AU940" t="s">
        <v>133</v>
      </c>
      <c r="AV940" t="s">
        <v>133</v>
      </c>
      <c r="AW940" t="s">
        <v>133</v>
      </c>
      <c r="AX940" t="s">
        <v>133</v>
      </c>
      <c r="AY940" t="s">
        <v>133</v>
      </c>
      <c r="AZ940" t="s">
        <v>133</v>
      </c>
    </row>
    <row r="941" spans="1:52" customFormat="1" x14ac:dyDescent="0.25">
      <c r="A941">
        <v>338955</v>
      </c>
      <c r="B941" t="s">
        <v>201</v>
      </c>
      <c r="AA941" t="s">
        <v>133</v>
      </c>
      <c r="AH941" t="s">
        <v>133</v>
      </c>
      <c r="AJ941" t="s">
        <v>136</v>
      </c>
      <c r="AM941" t="s">
        <v>133</v>
      </c>
      <c r="AO941" t="s">
        <v>135</v>
      </c>
      <c r="AQ941" t="s">
        <v>133</v>
      </c>
      <c r="AU941" t="s">
        <v>133</v>
      </c>
      <c r="AV941" t="s">
        <v>133</v>
      </c>
      <c r="AW941" t="s">
        <v>133</v>
      </c>
      <c r="AX941" t="s">
        <v>133</v>
      </c>
      <c r="AY941" t="s">
        <v>133</v>
      </c>
      <c r="AZ941" t="s">
        <v>133</v>
      </c>
    </row>
    <row r="942" spans="1:52" customFormat="1" x14ac:dyDescent="0.25">
      <c r="A942">
        <v>336101</v>
      </c>
      <c r="B942" t="s">
        <v>201</v>
      </c>
      <c r="AG942" t="s">
        <v>135</v>
      </c>
      <c r="AI942" t="s">
        <v>136</v>
      </c>
      <c r="AJ942" t="s">
        <v>135</v>
      </c>
      <c r="AO942" t="s">
        <v>135</v>
      </c>
      <c r="AQ942" t="s">
        <v>133</v>
      </c>
      <c r="AU942" t="s">
        <v>133</v>
      </c>
      <c r="AV942" t="s">
        <v>133</v>
      </c>
      <c r="AW942" t="s">
        <v>133</v>
      </c>
      <c r="AX942" t="s">
        <v>133</v>
      </c>
      <c r="AY942" t="s">
        <v>133</v>
      </c>
      <c r="AZ942" t="s">
        <v>133</v>
      </c>
    </row>
    <row r="943" spans="1:52" customFormat="1" x14ac:dyDescent="0.25">
      <c r="A943">
        <v>332070</v>
      </c>
      <c r="B943" t="s">
        <v>201</v>
      </c>
      <c r="N943" t="s">
        <v>136</v>
      </c>
      <c r="AC943" t="s">
        <v>135</v>
      </c>
      <c r="AG943" t="s">
        <v>133</v>
      </c>
      <c r="AM943" t="s">
        <v>135</v>
      </c>
      <c r="AP943" t="s">
        <v>135</v>
      </c>
      <c r="AQ943" t="s">
        <v>133</v>
      </c>
      <c r="AR943" t="s">
        <v>133</v>
      </c>
      <c r="AU943" t="s">
        <v>133</v>
      </c>
      <c r="AV943" t="s">
        <v>133</v>
      </c>
      <c r="AW943" t="s">
        <v>133</v>
      </c>
      <c r="AX943" t="s">
        <v>133</v>
      </c>
      <c r="AY943" t="s">
        <v>133</v>
      </c>
      <c r="AZ943" t="s">
        <v>133</v>
      </c>
    </row>
    <row r="944" spans="1:52" customFormat="1" x14ac:dyDescent="0.25">
      <c r="A944">
        <v>333938</v>
      </c>
      <c r="B944" t="s">
        <v>201</v>
      </c>
      <c r="AF944" t="s">
        <v>136</v>
      </c>
      <c r="AG944" t="s">
        <v>136</v>
      </c>
      <c r="AH944" t="s">
        <v>136</v>
      </c>
      <c r="AJ944" t="s">
        <v>136</v>
      </c>
      <c r="AP944" t="s">
        <v>133</v>
      </c>
      <c r="AQ944" t="s">
        <v>133</v>
      </c>
      <c r="AR944" t="s">
        <v>133</v>
      </c>
      <c r="AU944" t="s">
        <v>135</v>
      </c>
      <c r="AV944" t="s">
        <v>133</v>
      </c>
      <c r="AW944" t="s">
        <v>133</v>
      </c>
      <c r="AX944" t="s">
        <v>133</v>
      </c>
      <c r="AZ944" t="s">
        <v>133</v>
      </c>
    </row>
    <row r="945" spans="1:52" customFormat="1" x14ac:dyDescent="0.25">
      <c r="A945">
        <v>331621</v>
      </c>
      <c r="B945" t="s">
        <v>201</v>
      </c>
      <c r="AC945" t="s">
        <v>136</v>
      </c>
      <c r="AK945" t="s">
        <v>136</v>
      </c>
      <c r="AO945" t="s">
        <v>135</v>
      </c>
      <c r="AP945" t="s">
        <v>136</v>
      </c>
      <c r="AQ945" t="s">
        <v>136</v>
      </c>
      <c r="AU945" t="s">
        <v>133</v>
      </c>
      <c r="AV945" t="s">
        <v>133</v>
      </c>
      <c r="AW945" t="s">
        <v>133</v>
      </c>
      <c r="AX945" t="s">
        <v>133</v>
      </c>
      <c r="AY945" t="s">
        <v>135</v>
      </c>
      <c r="AZ945" t="s">
        <v>133</v>
      </c>
    </row>
    <row r="946" spans="1:52" customFormat="1" x14ac:dyDescent="0.25">
      <c r="A946">
        <v>338345</v>
      </c>
      <c r="B946" t="s">
        <v>201</v>
      </c>
      <c r="AG946" t="s">
        <v>135</v>
      </c>
      <c r="AP946" t="s">
        <v>133</v>
      </c>
      <c r="AQ946" t="s">
        <v>133</v>
      </c>
      <c r="AW946" t="s">
        <v>133</v>
      </c>
      <c r="AX946" t="s">
        <v>135</v>
      </c>
      <c r="AY946" t="s">
        <v>135</v>
      </c>
      <c r="AZ946" t="s">
        <v>133</v>
      </c>
    </row>
    <row r="947" spans="1:52" customFormat="1" x14ac:dyDescent="0.25">
      <c r="A947">
        <v>331301</v>
      </c>
      <c r="B947" t="s">
        <v>201</v>
      </c>
      <c r="Z947" t="s">
        <v>136</v>
      </c>
      <c r="AD947" t="s">
        <v>136</v>
      </c>
      <c r="AG947" t="s">
        <v>135</v>
      </c>
      <c r="AJ947" t="s">
        <v>136</v>
      </c>
      <c r="AM947" t="s">
        <v>136</v>
      </c>
      <c r="AQ947" t="s">
        <v>135</v>
      </c>
      <c r="AR947" t="s">
        <v>135</v>
      </c>
      <c r="AT947" t="s">
        <v>136</v>
      </c>
      <c r="AU947" t="s">
        <v>133</v>
      </c>
      <c r="AV947" t="s">
        <v>133</v>
      </c>
      <c r="AW947" t="s">
        <v>135</v>
      </c>
      <c r="AX947" t="s">
        <v>133</v>
      </c>
      <c r="AY947" t="s">
        <v>135</v>
      </c>
      <c r="AZ947" t="s">
        <v>133</v>
      </c>
    </row>
    <row r="948" spans="1:52" customFormat="1" x14ac:dyDescent="0.25">
      <c r="A948">
        <v>333538</v>
      </c>
      <c r="B948" t="s">
        <v>201</v>
      </c>
      <c r="AC948" t="s">
        <v>136</v>
      </c>
      <c r="AF948" t="s">
        <v>136</v>
      </c>
      <c r="AM948" t="s">
        <v>136</v>
      </c>
      <c r="AP948" t="s">
        <v>135</v>
      </c>
      <c r="AQ948" t="s">
        <v>133</v>
      </c>
      <c r="AT948" t="s">
        <v>133</v>
      </c>
      <c r="AU948" t="s">
        <v>133</v>
      </c>
      <c r="AV948" t="s">
        <v>133</v>
      </c>
      <c r="AW948" t="s">
        <v>133</v>
      </c>
      <c r="AY948" t="s">
        <v>133</v>
      </c>
      <c r="AZ948" t="s">
        <v>133</v>
      </c>
    </row>
    <row r="949" spans="1:52" customFormat="1" x14ac:dyDescent="0.25">
      <c r="A949">
        <v>334703</v>
      </c>
      <c r="B949" t="s">
        <v>201</v>
      </c>
      <c r="AF949" t="s">
        <v>136</v>
      </c>
      <c r="AG949" t="s">
        <v>136</v>
      </c>
      <c r="AJ949" t="s">
        <v>136</v>
      </c>
      <c r="AO949" t="s">
        <v>135</v>
      </c>
      <c r="AP949" t="s">
        <v>133</v>
      </c>
      <c r="AQ949" t="s">
        <v>133</v>
      </c>
      <c r="AR949" t="s">
        <v>135</v>
      </c>
      <c r="AS949" t="s">
        <v>135</v>
      </c>
      <c r="AU949" t="s">
        <v>133</v>
      </c>
      <c r="AV949" t="s">
        <v>133</v>
      </c>
      <c r="AW949" t="s">
        <v>133</v>
      </c>
      <c r="AX949" t="s">
        <v>133</v>
      </c>
      <c r="AY949" t="s">
        <v>135</v>
      </c>
      <c r="AZ949" t="s">
        <v>133</v>
      </c>
    </row>
    <row r="950" spans="1:52" customFormat="1" x14ac:dyDescent="0.25">
      <c r="A950">
        <v>337552</v>
      </c>
      <c r="B950" t="s">
        <v>201</v>
      </c>
      <c r="AG950" t="s">
        <v>133</v>
      </c>
      <c r="AH950" t="s">
        <v>135</v>
      </c>
      <c r="AJ950" t="s">
        <v>135</v>
      </c>
      <c r="AP950" t="s">
        <v>133</v>
      </c>
      <c r="AQ950" t="s">
        <v>133</v>
      </c>
      <c r="AT950" t="s">
        <v>133</v>
      </c>
      <c r="AU950" t="s">
        <v>133</v>
      </c>
      <c r="AV950" t="s">
        <v>133</v>
      </c>
      <c r="AW950" t="s">
        <v>133</v>
      </c>
      <c r="AX950" t="s">
        <v>133</v>
      </c>
      <c r="AY950" t="s">
        <v>133</v>
      </c>
      <c r="AZ950" t="s">
        <v>133</v>
      </c>
    </row>
    <row r="951" spans="1:52" customFormat="1" x14ac:dyDescent="0.25">
      <c r="A951">
        <v>336275</v>
      </c>
      <c r="B951" t="s">
        <v>201</v>
      </c>
      <c r="AG951" t="s">
        <v>136</v>
      </c>
      <c r="AL951" t="s">
        <v>136</v>
      </c>
      <c r="AQ951" t="s">
        <v>133</v>
      </c>
      <c r="AT951" t="s">
        <v>136</v>
      </c>
      <c r="AV951" t="s">
        <v>133</v>
      </c>
      <c r="AW951" t="s">
        <v>135</v>
      </c>
      <c r="AY951" t="s">
        <v>135</v>
      </c>
      <c r="AZ951" t="s">
        <v>133</v>
      </c>
    </row>
    <row r="952" spans="1:52" customFormat="1" x14ac:dyDescent="0.25">
      <c r="A952">
        <v>335705</v>
      </c>
      <c r="B952" t="s">
        <v>201</v>
      </c>
      <c r="W952" t="s">
        <v>136</v>
      </c>
      <c r="AC952" t="s">
        <v>136</v>
      </c>
      <c r="AG952" t="s">
        <v>135</v>
      </c>
      <c r="AQ952" t="s">
        <v>133</v>
      </c>
      <c r="AS952" t="s">
        <v>135</v>
      </c>
      <c r="AU952" t="s">
        <v>133</v>
      </c>
      <c r="AV952" t="s">
        <v>133</v>
      </c>
      <c r="AW952" t="s">
        <v>133</v>
      </c>
      <c r="AX952" t="s">
        <v>133</v>
      </c>
      <c r="AY952" t="s">
        <v>133</v>
      </c>
      <c r="AZ952" t="s">
        <v>133</v>
      </c>
    </row>
    <row r="953" spans="1:52" customFormat="1" x14ac:dyDescent="0.25">
      <c r="A953">
        <v>336870</v>
      </c>
      <c r="B953" t="s">
        <v>201</v>
      </c>
      <c r="AG953" t="s">
        <v>136</v>
      </c>
      <c r="AL953" t="s">
        <v>136</v>
      </c>
      <c r="AQ953" t="s">
        <v>135</v>
      </c>
      <c r="AV953" t="s">
        <v>133</v>
      </c>
      <c r="AW953" t="s">
        <v>133</v>
      </c>
      <c r="AZ953" t="s">
        <v>133</v>
      </c>
    </row>
    <row r="954" spans="1:52" customFormat="1" x14ac:dyDescent="0.25">
      <c r="A954">
        <v>333312</v>
      </c>
      <c r="B954" t="s">
        <v>201</v>
      </c>
      <c r="P954" t="s">
        <v>136</v>
      </c>
      <c r="AC954" t="s">
        <v>136</v>
      </c>
      <c r="AG954" t="s">
        <v>136</v>
      </c>
      <c r="AJ954" t="s">
        <v>136</v>
      </c>
      <c r="AK954" t="s">
        <v>136</v>
      </c>
      <c r="AM954" t="s">
        <v>136</v>
      </c>
      <c r="AQ954" t="s">
        <v>136</v>
      </c>
      <c r="AT954" t="s">
        <v>136</v>
      </c>
      <c r="AU954" t="s">
        <v>133</v>
      </c>
      <c r="AV954" t="s">
        <v>135</v>
      </c>
      <c r="AW954" t="s">
        <v>133</v>
      </c>
      <c r="AX954" t="s">
        <v>133</v>
      </c>
      <c r="AY954" t="s">
        <v>135</v>
      </c>
      <c r="AZ954" t="s">
        <v>133</v>
      </c>
    </row>
    <row r="955" spans="1:52" customFormat="1" x14ac:dyDescent="0.25">
      <c r="A955">
        <v>338042</v>
      </c>
      <c r="B955" t="s">
        <v>201</v>
      </c>
      <c r="AQ955" t="s">
        <v>136</v>
      </c>
      <c r="AV955" t="s">
        <v>135</v>
      </c>
      <c r="AW955" t="s">
        <v>133</v>
      </c>
      <c r="AY955" t="s">
        <v>135</v>
      </c>
      <c r="AZ955" t="s">
        <v>133</v>
      </c>
    </row>
    <row r="956" spans="1:52" customFormat="1" x14ac:dyDescent="0.25">
      <c r="A956">
        <v>334775</v>
      </c>
      <c r="B956" t="s">
        <v>201</v>
      </c>
      <c r="AQ956" t="s">
        <v>136</v>
      </c>
      <c r="AU956" t="s">
        <v>133</v>
      </c>
      <c r="AW956" t="s">
        <v>133</v>
      </c>
      <c r="AX956" t="s">
        <v>135</v>
      </c>
      <c r="AZ956" t="s">
        <v>133</v>
      </c>
    </row>
    <row r="957" spans="1:52" customFormat="1" x14ac:dyDescent="0.25">
      <c r="A957">
        <v>335783</v>
      </c>
      <c r="B957" t="s">
        <v>201</v>
      </c>
      <c r="AP957" t="s">
        <v>133</v>
      </c>
      <c r="AQ957" t="s">
        <v>133</v>
      </c>
      <c r="AU957" t="s">
        <v>133</v>
      </c>
      <c r="AV957" t="s">
        <v>133</v>
      </c>
      <c r="AW957" t="s">
        <v>133</v>
      </c>
      <c r="AZ957" t="s">
        <v>133</v>
      </c>
    </row>
    <row r="958" spans="1:52" customFormat="1" x14ac:dyDescent="0.25">
      <c r="A958">
        <v>332315</v>
      </c>
      <c r="B958" t="s">
        <v>201</v>
      </c>
      <c r="P958" t="s">
        <v>136</v>
      </c>
      <c r="Z958" t="s">
        <v>136</v>
      </c>
      <c r="AG958" t="s">
        <v>135</v>
      </c>
      <c r="AJ958" t="s">
        <v>136</v>
      </c>
      <c r="AL958" t="s">
        <v>135</v>
      </c>
      <c r="AM958" t="s">
        <v>136</v>
      </c>
      <c r="AP958" t="s">
        <v>135</v>
      </c>
      <c r="AQ958" t="s">
        <v>136</v>
      </c>
      <c r="AT958" t="s">
        <v>135</v>
      </c>
      <c r="AU958" t="s">
        <v>133</v>
      </c>
      <c r="AV958" t="s">
        <v>133</v>
      </c>
      <c r="AW958" t="s">
        <v>133</v>
      </c>
      <c r="AX958" t="s">
        <v>133</v>
      </c>
      <c r="AY958" t="s">
        <v>133</v>
      </c>
      <c r="AZ958" t="s">
        <v>133</v>
      </c>
    </row>
    <row r="959" spans="1:52" customFormat="1" x14ac:dyDescent="0.25">
      <c r="A959">
        <v>336396</v>
      </c>
      <c r="B959" t="s">
        <v>201</v>
      </c>
      <c r="AC959" t="s">
        <v>136</v>
      </c>
      <c r="AI959" t="s">
        <v>136</v>
      </c>
      <c r="AO959" t="s">
        <v>136</v>
      </c>
      <c r="AQ959" t="s">
        <v>135</v>
      </c>
      <c r="AV959" t="s">
        <v>133</v>
      </c>
      <c r="AW959" t="s">
        <v>133</v>
      </c>
      <c r="AY959" t="s">
        <v>135</v>
      </c>
      <c r="AZ959" t="s">
        <v>133</v>
      </c>
    </row>
    <row r="960" spans="1:52" customFormat="1" x14ac:dyDescent="0.25">
      <c r="A960">
        <v>324593</v>
      </c>
      <c r="B960" t="s">
        <v>201</v>
      </c>
      <c r="P960" t="s">
        <v>136</v>
      </c>
      <c r="AG960" t="s">
        <v>136</v>
      </c>
      <c r="AH960" t="s">
        <v>136</v>
      </c>
      <c r="AM960" t="s">
        <v>136</v>
      </c>
      <c r="AO960" t="s">
        <v>133</v>
      </c>
      <c r="AP960" t="s">
        <v>133</v>
      </c>
      <c r="AQ960" t="s">
        <v>133</v>
      </c>
      <c r="AR960" t="s">
        <v>133</v>
      </c>
      <c r="AS960" t="s">
        <v>133</v>
      </c>
      <c r="AT960" t="s">
        <v>133</v>
      </c>
      <c r="AU960" t="s">
        <v>133</v>
      </c>
      <c r="AV960" t="s">
        <v>133</v>
      </c>
      <c r="AW960" t="s">
        <v>133</v>
      </c>
      <c r="AX960" t="s">
        <v>133</v>
      </c>
      <c r="AY960" t="s">
        <v>133</v>
      </c>
      <c r="AZ960" t="s">
        <v>133</v>
      </c>
    </row>
    <row r="961" spans="1:52" customFormat="1" x14ac:dyDescent="0.25">
      <c r="A961">
        <v>330357</v>
      </c>
      <c r="B961" t="s">
        <v>201</v>
      </c>
      <c r="AO961" t="s">
        <v>136</v>
      </c>
      <c r="AP961" t="s">
        <v>133</v>
      </c>
      <c r="AQ961" t="s">
        <v>133</v>
      </c>
      <c r="AR961" t="s">
        <v>133</v>
      </c>
      <c r="AT961" t="s">
        <v>136</v>
      </c>
      <c r="AU961" t="s">
        <v>133</v>
      </c>
      <c r="AV961" t="s">
        <v>133</v>
      </c>
      <c r="AW961" t="s">
        <v>133</v>
      </c>
      <c r="AX961" t="s">
        <v>136</v>
      </c>
      <c r="AY961" t="s">
        <v>136</v>
      </c>
      <c r="AZ961" t="s">
        <v>133</v>
      </c>
    </row>
    <row r="962" spans="1:52" customFormat="1" x14ac:dyDescent="0.25">
      <c r="A962">
        <v>333463</v>
      </c>
      <c r="B962" t="s">
        <v>201</v>
      </c>
      <c r="W962" t="s">
        <v>136</v>
      </c>
      <c r="AG962" t="s">
        <v>133</v>
      </c>
      <c r="AM962" t="s">
        <v>136</v>
      </c>
      <c r="AO962" t="s">
        <v>135</v>
      </c>
      <c r="AP962" t="s">
        <v>135</v>
      </c>
      <c r="AQ962" t="s">
        <v>135</v>
      </c>
      <c r="AS962" t="s">
        <v>135</v>
      </c>
      <c r="AT962" t="s">
        <v>135</v>
      </c>
      <c r="AU962" t="s">
        <v>133</v>
      </c>
      <c r="AV962" t="s">
        <v>133</v>
      </c>
      <c r="AW962" t="s">
        <v>133</v>
      </c>
      <c r="AX962" t="s">
        <v>133</v>
      </c>
      <c r="AY962" t="s">
        <v>133</v>
      </c>
      <c r="AZ962" t="s">
        <v>133</v>
      </c>
    </row>
    <row r="963" spans="1:52" customFormat="1" x14ac:dyDescent="0.25">
      <c r="A963">
        <v>334990</v>
      </c>
      <c r="B963" t="s">
        <v>201</v>
      </c>
      <c r="AC963" t="s">
        <v>136</v>
      </c>
      <c r="AG963" t="s">
        <v>136</v>
      </c>
      <c r="AQ963" t="s">
        <v>135</v>
      </c>
      <c r="AS963" t="s">
        <v>135</v>
      </c>
      <c r="AT963" t="s">
        <v>133</v>
      </c>
      <c r="AU963" t="s">
        <v>133</v>
      </c>
      <c r="AV963" t="s">
        <v>133</v>
      </c>
      <c r="AW963" t="s">
        <v>133</v>
      </c>
      <c r="AX963" t="s">
        <v>133</v>
      </c>
      <c r="AY963" t="s">
        <v>133</v>
      </c>
      <c r="AZ963" t="s">
        <v>133</v>
      </c>
    </row>
    <row r="964" spans="1:52" customFormat="1" x14ac:dyDescent="0.25">
      <c r="A964">
        <v>337142</v>
      </c>
      <c r="B964" t="s">
        <v>201</v>
      </c>
      <c r="AG964" t="s">
        <v>135</v>
      </c>
      <c r="AM964" t="s">
        <v>135</v>
      </c>
      <c r="AQ964" t="s">
        <v>135</v>
      </c>
      <c r="AT964" t="s">
        <v>135</v>
      </c>
      <c r="AU964" t="s">
        <v>133</v>
      </c>
      <c r="AV964" t="s">
        <v>133</v>
      </c>
      <c r="AW964" t="s">
        <v>133</v>
      </c>
      <c r="AX964" t="s">
        <v>133</v>
      </c>
      <c r="AY964" t="s">
        <v>133</v>
      </c>
      <c r="AZ964" t="s">
        <v>133</v>
      </c>
    </row>
    <row r="965" spans="1:52" customFormat="1" x14ac:dyDescent="0.25">
      <c r="A965">
        <v>338131</v>
      </c>
      <c r="B965" t="s">
        <v>201</v>
      </c>
      <c r="D965" t="s">
        <v>136</v>
      </c>
      <c r="AG965" t="s">
        <v>136</v>
      </c>
      <c r="AQ965" t="s">
        <v>136</v>
      </c>
      <c r="AT965" t="s">
        <v>135</v>
      </c>
      <c r="AW965" t="s">
        <v>133</v>
      </c>
      <c r="AX965" t="s">
        <v>135</v>
      </c>
      <c r="AY965" t="s">
        <v>135</v>
      </c>
      <c r="AZ965" t="s">
        <v>133</v>
      </c>
    </row>
    <row r="966" spans="1:52" customFormat="1" x14ac:dyDescent="0.25">
      <c r="A966">
        <v>337612</v>
      </c>
      <c r="B966" t="s">
        <v>201</v>
      </c>
      <c r="AG966" t="s">
        <v>135</v>
      </c>
      <c r="AL966" t="s">
        <v>136</v>
      </c>
      <c r="AQ966" t="s">
        <v>135</v>
      </c>
      <c r="AT966" t="s">
        <v>136</v>
      </c>
      <c r="AV966" t="s">
        <v>133</v>
      </c>
      <c r="AW966" t="s">
        <v>133</v>
      </c>
      <c r="AX966" t="s">
        <v>135</v>
      </c>
      <c r="AY966" t="s">
        <v>133</v>
      </c>
      <c r="AZ966" t="s">
        <v>133</v>
      </c>
    </row>
    <row r="967" spans="1:52" customFormat="1" x14ac:dyDescent="0.25">
      <c r="A967">
        <v>336036</v>
      </c>
      <c r="B967" t="s">
        <v>201</v>
      </c>
      <c r="AF967" t="s">
        <v>136</v>
      </c>
      <c r="AG967" t="s">
        <v>135</v>
      </c>
      <c r="AO967" t="s">
        <v>135</v>
      </c>
      <c r="AP967" t="s">
        <v>135</v>
      </c>
      <c r="AQ967" t="s">
        <v>133</v>
      </c>
      <c r="AT967" t="s">
        <v>135</v>
      </c>
      <c r="AU967" t="s">
        <v>133</v>
      </c>
      <c r="AV967" t="s">
        <v>133</v>
      </c>
      <c r="AW967" t="s">
        <v>133</v>
      </c>
      <c r="AX967" t="s">
        <v>133</v>
      </c>
      <c r="AY967" t="s">
        <v>133</v>
      </c>
      <c r="AZ967" t="s">
        <v>133</v>
      </c>
    </row>
    <row r="968" spans="1:52" customFormat="1" x14ac:dyDescent="0.25">
      <c r="A968">
        <v>327408</v>
      </c>
      <c r="B968" t="s">
        <v>201</v>
      </c>
      <c r="N968" t="s">
        <v>136</v>
      </c>
      <c r="V968" t="s">
        <v>136</v>
      </c>
      <c r="AA968" t="s">
        <v>136</v>
      </c>
      <c r="AQ968" t="s">
        <v>135</v>
      </c>
      <c r="AR968" t="s">
        <v>135</v>
      </c>
      <c r="AU968" t="s">
        <v>133</v>
      </c>
      <c r="AV968" t="s">
        <v>133</v>
      </c>
      <c r="AW968" t="s">
        <v>133</v>
      </c>
      <c r="AX968" t="s">
        <v>133</v>
      </c>
      <c r="AY968" t="s">
        <v>133</v>
      </c>
      <c r="AZ968" t="s">
        <v>133</v>
      </c>
    </row>
    <row r="969" spans="1:52" customFormat="1" x14ac:dyDescent="0.25">
      <c r="A969">
        <v>327489</v>
      </c>
      <c r="B969" t="s">
        <v>201</v>
      </c>
      <c r="AC969" t="s">
        <v>136</v>
      </c>
      <c r="AG969" t="s">
        <v>136</v>
      </c>
      <c r="AI969" t="s">
        <v>136</v>
      </c>
      <c r="AJ969" t="s">
        <v>136</v>
      </c>
      <c r="AK969" t="s">
        <v>136</v>
      </c>
      <c r="AP969" t="s">
        <v>135</v>
      </c>
      <c r="AQ969" t="s">
        <v>133</v>
      </c>
      <c r="AR969" t="s">
        <v>135</v>
      </c>
      <c r="AV969" t="s">
        <v>133</v>
      </c>
      <c r="AW969" t="s">
        <v>133</v>
      </c>
      <c r="AX969" t="s">
        <v>135</v>
      </c>
      <c r="AY969" t="s">
        <v>135</v>
      </c>
      <c r="AZ969" t="s">
        <v>133</v>
      </c>
    </row>
    <row r="970" spans="1:52" customFormat="1" x14ac:dyDescent="0.25">
      <c r="A970">
        <v>328259</v>
      </c>
      <c r="B970" t="s">
        <v>201</v>
      </c>
      <c r="W970" t="s">
        <v>136</v>
      </c>
      <c r="AC970" t="s">
        <v>136</v>
      </c>
      <c r="AL970" t="s">
        <v>136</v>
      </c>
      <c r="AP970" t="s">
        <v>133</v>
      </c>
      <c r="AQ970" t="s">
        <v>133</v>
      </c>
      <c r="AT970" t="s">
        <v>136</v>
      </c>
      <c r="AU970" t="s">
        <v>133</v>
      </c>
      <c r="AV970" t="s">
        <v>133</v>
      </c>
      <c r="AW970" t="s">
        <v>133</v>
      </c>
      <c r="AX970" t="s">
        <v>133</v>
      </c>
      <c r="AY970" t="s">
        <v>135</v>
      </c>
      <c r="AZ970" t="s">
        <v>133</v>
      </c>
    </row>
    <row r="971" spans="1:52" customFormat="1" x14ac:dyDescent="0.25">
      <c r="A971">
        <v>330796</v>
      </c>
      <c r="B971" t="s">
        <v>201</v>
      </c>
      <c r="AG971" t="s">
        <v>136</v>
      </c>
      <c r="AO971" t="s">
        <v>135</v>
      </c>
      <c r="AP971" t="s">
        <v>133</v>
      </c>
      <c r="AQ971" t="s">
        <v>133</v>
      </c>
      <c r="AS971" t="s">
        <v>135</v>
      </c>
      <c r="AT971" t="s">
        <v>133</v>
      </c>
      <c r="AU971" t="s">
        <v>133</v>
      </c>
      <c r="AV971" t="s">
        <v>133</v>
      </c>
      <c r="AW971" t="s">
        <v>133</v>
      </c>
      <c r="AX971" t="s">
        <v>133</v>
      </c>
      <c r="AY971" t="s">
        <v>133</v>
      </c>
      <c r="AZ971" t="s">
        <v>133</v>
      </c>
    </row>
    <row r="972" spans="1:52" customFormat="1" x14ac:dyDescent="0.25">
      <c r="A972">
        <v>335904</v>
      </c>
      <c r="B972" t="s">
        <v>201</v>
      </c>
      <c r="AM972" t="s">
        <v>135</v>
      </c>
      <c r="AP972" t="s">
        <v>133</v>
      </c>
      <c r="AR972" t="s">
        <v>133</v>
      </c>
      <c r="AU972" t="s">
        <v>133</v>
      </c>
      <c r="AV972" t="s">
        <v>133</v>
      </c>
      <c r="AW972" t="s">
        <v>133</v>
      </c>
      <c r="AX972" t="s">
        <v>133</v>
      </c>
      <c r="AY972" t="s">
        <v>133</v>
      </c>
      <c r="AZ972" t="s">
        <v>133</v>
      </c>
    </row>
    <row r="973" spans="1:52" customFormat="1" x14ac:dyDescent="0.25">
      <c r="A973">
        <v>333936</v>
      </c>
      <c r="B973" t="s">
        <v>201</v>
      </c>
      <c r="AD973" t="s">
        <v>135</v>
      </c>
      <c r="AG973" t="s">
        <v>133</v>
      </c>
      <c r="AQ973" t="s">
        <v>135</v>
      </c>
      <c r="AU973" t="s">
        <v>133</v>
      </c>
      <c r="AV973" t="s">
        <v>133</v>
      </c>
      <c r="AW973" t="s">
        <v>133</v>
      </c>
      <c r="AX973" t="s">
        <v>133</v>
      </c>
      <c r="AY973" t="s">
        <v>133</v>
      </c>
      <c r="AZ973" t="s">
        <v>133</v>
      </c>
    </row>
    <row r="974" spans="1:52" customFormat="1" x14ac:dyDescent="0.25">
      <c r="A974">
        <v>335983</v>
      </c>
      <c r="B974" t="s">
        <v>201</v>
      </c>
      <c r="AG974" t="s">
        <v>133</v>
      </c>
      <c r="AI974" t="s">
        <v>136</v>
      </c>
      <c r="AQ974" t="s">
        <v>133</v>
      </c>
      <c r="AS974" t="s">
        <v>133</v>
      </c>
      <c r="AT974" t="s">
        <v>133</v>
      </c>
      <c r="AU974" t="s">
        <v>133</v>
      </c>
      <c r="AV974" t="s">
        <v>133</v>
      </c>
      <c r="AW974" t="s">
        <v>133</v>
      </c>
      <c r="AX974" t="s">
        <v>133</v>
      </c>
      <c r="AY974" t="s">
        <v>133</v>
      </c>
      <c r="AZ974" t="s">
        <v>133</v>
      </c>
    </row>
    <row r="975" spans="1:52" customFormat="1" x14ac:dyDescent="0.25">
      <c r="A975">
        <v>331141</v>
      </c>
      <c r="B975" t="s">
        <v>201</v>
      </c>
      <c r="AC975" t="s">
        <v>135</v>
      </c>
      <c r="AG975" t="s">
        <v>135</v>
      </c>
      <c r="AK975" t="s">
        <v>136</v>
      </c>
      <c r="AM975" t="s">
        <v>133</v>
      </c>
      <c r="AO975" t="s">
        <v>135</v>
      </c>
      <c r="AP975" t="s">
        <v>133</v>
      </c>
      <c r="AQ975" t="s">
        <v>133</v>
      </c>
      <c r="AT975" t="s">
        <v>135</v>
      </c>
      <c r="AU975" t="s">
        <v>133</v>
      </c>
      <c r="AV975" t="s">
        <v>133</v>
      </c>
      <c r="AW975" t="s">
        <v>133</v>
      </c>
      <c r="AX975" t="s">
        <v>133</v>
      </c>
      <c r="AY975" t="s">
        <v>133</v>
      </c>
      <c r="AZ975" t="s">
        <v>133</v>
      </c>
    </row>
    <row r="976" spans="1:52" customFormat="1" x14ac:dyDescent="0.25">
      <c r="A976">
        <v>333796</v>
      </c>
      <c r="B976" t="s">
        <v>201</v>
      </c>
      <c r="AG976" t="s">
        <v>136</v>
      </c>
      <c r="AI976" t="s">
        <v>136</v>
      </c>
      <c r="AO976" t="s">
        <v>135</v>
      </c>
      <c r="AP976" t="s">
        <v>135</v>
      </c>
      <c r="AQ976" t="s">
        <v>133</v>
      </c>
      <c r="AS976" t="s">
        <v>135</v>
      </c>
      <c r="AU976" t="s">
        <v>133</v>
      </c>
      <c r="AV976" t="s">
        <v>133</v>
      </c>
      <c r="AW976" t="s">
        <v>133</v>
      </c>
      <c r="AX976" t="s">
        <v>133</v>
      </c>
      <c r="AY976" t="s">
        <v>133</v>
      </c>
      <c r="AZ976" t="s">
        <v>133</v>
      </c>
    </row>
    <row r="977" spans="1:52" customFormat="1" x14ac:dyDescent="0.25">
      <c r="A977">
        <v>328353</v>
      </c>
      <c r="B977" t="s">
        <v>201</v>
      </c>
      <c r="AG977" t="s">
        <v>136</v>
      </c>
      <c r="AP977" t="s">
        <v>133</v>
      </c>
      <c r="AQ977" t="s">
        <v>133</v>
      </c>
      <c r="AS977" t="s">
        <v>136</v>
      </c>
      <c r="AV977" t="s">
        <v>133</v>
      </c>
      <c r="AW977" t="s">
        <v>133</v>
      </c>
      <c r="AX977" t="s">
        <v>135</v>
      </c>
      <c r="AY977" t="s">
        <v>133</v>
      </c>
      <c r="AZ977" t="s">
        <v>133</v>
      </c>
    </row>
    <row r="978" spans="1:52" customFormat="1" x14ac:dyDescent="0.25">
      <c r="A978">
        <v>334084</v>
      </c>
      <c r="B978" t="s">
        <v>201</v>
      </c>
      <c r="N978" t="s">
        <v>136</v>
      </c>
      <c r="AG978" t="s">
        <v>136</v>
      </c>
      <c r="AL978" t="s">
        <v>136</v>
      </c>
      <c r="AM978" t="s">
        <v>136</v>
      </c>
      <c r="AQ978" t="s">
        <v>133</v>
      </c>
      <c r="AR978" t="s">
        <v>136</v>
      </c>
      <c r="AT978" t="s">
        <v>135</v>
      </c>
      <c r="AU978" t="s">
        <v>133</v>
      </c>
      <c r="AV978" t="s">
        <v>135</v>
      </c>
      <c r="AW978" t="s">
        <v>133</v>
      </c>
      <c r="AX978" t="s">
        <v>133</v>
      </c>
      <c r="AY978" t="s">
        <v>133</v>
      </c>
      <c r="AZ978" t="s">
        <v>133</v>
      </c>
    </row>
    <row r="979" spans="1:52" customFormat="1" x14ac:dyDescent="0.25">
      <c r="A979">
        <v>337539</v>
      </c>
      <c r="B979" t="s">
        <v>201</v>
      </c>
      <c r="AG979" t="s">
        <v>133</v>
      </c>
      <c r="AP979" t="s">
        <v>133</v>
      </c>
      <c r="AQ979" t="s">
        <v>133</v>
      </c>
      <c r="AR979" t="s">
        <v>133</v>
      </c>
      <c r="AU979" t="s">
        <v>133</v>
      </c>
      <c r="AV979" t="s">
        <v>133</v>
      </c>
      <c r="AW979" t="s">
        <v>133</v>
      </c>
      <c r="AX979" t="s">
        <v>133</v>
      </c>
      <c r="AY979" t="s">
        <v>133</v>
      </c>
      <c r="AZ979" t="s">
        <v>133</v>
      </c>
    </row>
    <row r="980" spans="1:52" customFormat="1" x14ac:dyDescent="0.25">
      <c r="A980">
        <v>324820</v>
      </c>
      <c r="B980" t="s">
        <v>201</v>
      </c>
      <c r="AG980" t="s">
        <v>135</v>
      </c>
      <c r="AL980" t="s">
        <v>136</v>
      </c>
      <c r="AP980" t="s">
        <v>133</v>
      </c>
      <c r="AQ980" t="s">
        <v>133</v>
      </c>
      <c r="AU980" t="s">
        <v>133</v>
      </c>
      <c r="AV980" t="s">
        <v>133</v>
      </c>
      <c r="AW980" t="s">
        <v>133</v>
      </c>
      <c r="AX980" t="s">
        <v>133</v>
      </c>
      <c r="AY980" t="s">
        <v>135</v>
      </c>
      <c r="AZ980" t="s">
        <v>133</v>
      </c>
    </row>
    <row r="981" spans="1:52" customFormat="1" x14ac:dyDescent="0.25">
      <c r="A981">
        <v>331720</v>
      </c>
      <c r="B981" t="s">
        <v>201</v>
      </c>
      <c r="V981" t="s">
        <v>136</v>
      </c>
      <c r="AM981" t="s">
        <v>136</v>
      </c>
      <c r="AO981" t="s">
        <v>135</v>
      </c>
      <c r="AQ981" t="s">
        <v>135</v>
      </c>
      <c r="AR981" t="s">
        <v>135</v>
      </c>
      <c r="AT981" t="s">
        <v>135</v>
      </c>
      <c r="AU981" t="s">
        <v>133</v>
      </c>
      <c r="AV981" t="s">
        <v>133</v>
      </c>
      <c r="AW981" t="s">
        <v>133</v>
      </c>
      <c r="AX981" t="s">
        <v>133</v>
      </c>
      <c r="AY981" t="s">
        <v>133</v>
      </c>
      <c r="AZ981" t="s">
        <v>133</v>
      </c>
    </row>
    <row r="982" spans="1:52" customFormat="1" x14ac:dyDescent="0.25">
      <c r="A982">
        <v>338944</v>
      </c>
      <c r="B982" t="s">
        <v>201</v>
      </c>
      <c r="AQ982" t="s">
        <v>135</v>
      </c>
      <c r="AT982" t="s">
        <v>135</v>
      </c>
      <c r="AU982" t="s">
        <v>133</v>
      </c>
      <c r="AV982" t="s">
        <v>133</v>
      </c>
      <c r="AW982" t="s">
        <v>133</v>
      </c>
      <c r="AX982" t="s">
        <v>133</v>
      </c>
      <c r="AY982" t="s">
        <v>133</v>
      </c>
      <c r="AZ982" t="s">
        <v>133</v>
      </c>
    </row>
    <row r="983" spans="1:52" customFormat="1" x14ac:dyDescent="0.25">
      <c r="A983">
        <v>332880</v>
      </c>
      <c r="B983" t="s">
        <v>201</v>
      </c>
      <c r="AG983" t="s">
        <v>135</v>
      </c>
      <c r="AM983" t="s">
        <v>136</v>
      </c>
      <c r="AQ983" t="s">
        <v>135</v>
      </c>
      <c r="AU983" t="s">
        <v>133</v>
      </c>
      <c r="AV983" t="s">
        <v>133</v>
      </c>
      <c r="AW983" t="s">
        <v>133</v>
      </c>
      <c r="AX983" t="s">
        <v>133</v>
      </c>
      <c r="AY983" t="s">
        <v>133</v>
      </c>
      <c r="AZ983" t="s">
        <v>133</v>
      </c>
    </row>
    <row r="984" spans="1:52" customFormat="1" x14ac:dyDescent="0.25">
      <c r="A984">
        <v>334150</v>
      </c>
      <c r="B984" t="s">
        <v>201</v>
      </c>
      <c r="AC984" t="s">
        <v>136</v>
      </c>
      <c r="AG984" t="s">
        <v>136</v>
      </c>
      <c r="AI984" t="s">
        <v>136</v>
      </c>
      <c r="AP984" t="s">
        <v>136</v>
      </c>
      <c r="AQ984" t="s">
        <v>135</v>
      </c>
      <c r="AZ984" t="s">
        <v>133</v>
      </c>
    </row>
    <row r="985" spans="1:52" customFormat="1" x14ac:dyDescent="0.25">
      <c r="A985">
        <v>338149</v>
      </c>
      <c r="B985" t="s">
        <v>201</v>
      </c>
      <c r="AM985" t="s">
        <v>136</v>
      </c>
      <c r="AQ985" t="s">
        <v>135</v>
      </c>
      <c r="AT985" t="s">
        <v>135</v>
      </c>
      <c r="AU985" t="s">
        <v>133</v>
      </c>
      <c r="AV985" t="s">
        <v>133</v>
      </c>
      <c r="AW985" t="s">
        <v>133</v>
      </c>
      <c r="AX985" t="s">
        <v>133</v>
      </c>
      <c r="AY985" t="s">
        <v>133</v>
      </c>
      <c r="AZ985" t="s">
        <v>133</v>
      </c>
    </row>
    <row r="986" spans="1:52" customFormat="1" x14ac:dyDescent="0.25">
      <c r="A986">
        <v>335858</v>
      </c>
      <c r="B986" t="s">
        <v>201</v>
      </c>
      <c r="AG986" t="s">
        <v>136</v>
      </c>
      <c r="AM986" t="s">
        <v>136</v>
      </c>
      <c r="AO986" t="s">
        <v>135</v>
      </c>
      <c r="AP986" t="s">
        <v>135</v>
      </c>
      <c r="AQ986" t="s">
        <v>135</v>
      </c>
      <c r="AT986" t="s">
        <v>135</v>
      </c>
      <c r="AU986" t="s">
        <v>133</v>
      </c>
      <c r="AV986" t="s">
        <v>133</v>
      </c>
      <c r="AW986" t="s">
        <v>133</v>
      </c>
      <c r="AX986" t="s">
        <v>133</v>
      </c>
      <c r="AY986" t="s">
        <v>133</v>
      </c>
      <c r="AZ986" t="s">
        <v>133</v>
      </c>
    </row>
    <row r="987" spans="1:52" customFormat="1" x14ac:dyDescent="0.25">
      <c r="A987">
        <v>334329</v>
      </c>
      <c r="B987" t="s">
        <v>201</v>
      </c>
      <c r="K987" t="s">
        <v>135</v>
      </c>
      <c r="P987" t="s">
        <v>136</v>
      </c>
      <c r="W987" t="s">
        <v>136</v>
      </c>
      <c r="AE987" t="s">
        <v>136</v>
      </c>
      <c r="AI987" t="s">
        <v>136</v>
      </c>
      <c r="AL987" t="s">
        <v>136</v>
      </c>
      <c r="AP987" t="s">
        <v>135</v>
      </c>
      <c r="AQ987" t="s">
        <v>135</v>
      </c>
      <c r="AR987" t="s">
        <v>135</v>
      </c>
      <c r="AU987" t="s">
        <v>135</v>
      </c>
      <c r="AV987" t="s">
        <v>133</v>
      </c>
      <c r="AW987" t="s">
        <v>133</v>
      </c>
      <c r="AX987" t="s">
        <v>135</v>
      </c>
      <c r="AY987" t="s">
        <v>133</v>
      </c>
      <c r="AZ987" t="s">
        <v>133</v>
      </c>
    </row>
    <row r="988" spans="1:52" customFormat="1" x14ac:dyDescent="0.25">
      <c r="A988">
        <v>338008</v>
      </c>
      <c r="B988" t="s">
        <v>201</v>
      </c>
      <c r="AC988" t="s">
        <v>135</v>
      </c>
      <c r="AG988" t="s">
        <v>135</v>
      </c>
      <c r="AO988" t="s">
        <v>133</v>
      </c>
      <c r="AP988" t="s">
        <v>133</v>
      </c>
      <c r="AQ988" t="s">
        <v>133</v>
      </c>
      <c r="AS988" t="s">
        <v>133</v>
      </c>
      <c r="AT988" t="s">
        <v>133</v>
      </c>
      <c r="AU988" t="s">
        <v>133</v>
      </c>
      <c r="AV988" t="s">
        <v>133</v>
      </c>
      <c r="AW988" t="s">
        <v>133</v>
      </c>
      <c r="AX988" t="s">
        <v>133</v>
      </c>
      <c r="AY988" t="s">
        <v>133</v>
      </c>
      <c r="AZ988" t="s">
        <v>133</v>
      </c>
    </row>
    <row r="989" spans="1:52" customFormat="1" x14ac:dyDescent="0.25">
      <c r="A989">
        <v>336555</v>
      </c>
      <c r="B989" t="s">
        <v>201</v>
      </c>
      <c r="AG989" t="s">
        <v>133</v>
      </c>
      <c r="AH989" t="s">
        <v>135</v>
      </c>
      <c r="AL989" t="s">
        <v>135</v>
      </c>
      <c r="AO989" t="s">
        <v>135</v>
      </c>
      <c r="AQ989" t="s">
        <v>133</v>
      </c>
      <c r="AU989" t="s">
        <v>133</v>
      </c>
      <c r="AV989" t="s">
        <v>133</v>
      </c>
      <c r="AW989" t="s">
        <v>133</v>
      </c>
      <c r="AX989" t="s">
        <v>133</v>
      </c>
      <c r="AY989" t="s">
        <v>133</v>
      </c>
      <c r="AZ989" t="s">
        <v>133</v>
      </c>
    </row>
    <row r="990" spans="1:52" customFormat="1" x14ac:dyDescent="0.25">
      <c r="A990">
        <v>335505</v>
      </c>
      <c r="B990" t="s">
        <v>201</v>
      </c>
      <c r="AC990" t="s">
        <v>136</v>
      </c>
      <c r="AG990" t="s">
        <v>133</v>
      </c>
      <c r="AJ990" t="s">
        <v>136</v>
      </c>
      <c r="AP990" t="s">
        <v>135</v>
      </c>
      <c r="AQ990" t="s">
        <v>135</v>
      </c>
      <c r="AR990" t="s">
        <v>135</v>
      </c>
      <c r="AS990" t="s">
        <v>133</v>
      </c>
      <c r="AV990" t="s">
        <v>135</v>
      </c>
      <c r="AW990" t="s">
        <v>133</v>
      </c>
      <c r="AX990" t="s">
        <v>133</v>
      </c>
      <c r="AY990" t="s">
        <v>135</v>
      </c>
      <c r="AZ990" t="s">
        <v>133</v>
      </c>
    </row>
    <row r="991" spans="1:52" customFormat="1" x14ac:dyDescent="0.25">
      <c r="A991">
        <v>333982</v>
      </c>
      <c r="B991" t="s">
        <v>201</v>
      </c>
      <c r="H991" t="s">
        <v>136</v>
      </c>
      <c r="P991" t="s">
        <v>136</v>
      </c>
      <c r="AC991" t="s">
        <v>136</v>
      </c>
      <c r="AJ991" t="s">
        <v>135</v>
      </c>
      <c r="AK991" t="s">
        <v>136</v>
      </c>
      <c r="AO991" t="s">
        <v>135</v>
      </c>
      <c r="AP991" t="s">
        <v>133</v>
      </c>
      <c r="AQ991" t="s">
        <v>133</v>
      </c>
      <c r="AS991" t="s">
        <v>133</v>
      </c>
      <c r="AU991" t="s">
        <v>133</v>
      </c>
      <c r="AV991" t="s">
        <v>133</v>
      </c>
      <c r="AW991" t="s">
        <v>133</v>
      </c>
      <c r="AX991" t="s">
        <v>133</v>
      </c>
      <c r="AY991" t="s">
        <v>133</v>
      </c>
      <c r="AZ991" t="s">
        <v>133</v>
      </c>
    </row>
    <row r="992" spans="1:52" customFormat="1" x14ac:dyDescent="0.25">
      <c r="A992">
        <v>330830</v>
      </c>
      <c r="B992" t="s">
        <v>201</v>
      </c>
      <c r="P992" t="s">
        <v>136</v>
      </c>
      <c r="AG992" t="s">
        <v>136</v>
      </c>
      <c r="AI992" t="s">
        <v>136</v>
      </c>
      <c r="AK992" t="s">
        <v>136</v>
      </c>
      <c r="AO992" t="s">
        <v>133</v>
      </c>
      <c r="AP992" t="s">
        <v>133</v>
      </c>
      <c r="AQ992" t="s">
        <v>135</v>
      </c>
      <c r="AR992" t="s">
        <v>135</v>
      </c>
      <c r="AS992" t="s">
        <v>133</v>
      </c>
      <c r="AT992" t="s">
        <v>133</v>
      </c>
      <c r="AU992" t="s">
        <v>133</v>
      </c>
      <c r="AV992" t="s">
        <v>133</v>
      </c>
      <c r="AW992" t="s">
        <v>133</v>
      </c>
      <c r="AX992" t="s">
        <v>133</v>
      </c>
      <c r="AY992" t="s">
        <v>133</v>
      </c>
      <c r="AZ992" t="s">
        <v>133</v>
      </c>
    </row>
    <row r="993" spans="1:52" customFormat="1" x14ac:dyDescent="0.25">
      <c r="A993">
        <v>329363</v>
      </c>
      <c r="B993" t="s">
        <v>201</v>
      </c>
      <c r="I993" t="s">
        <v>135</v>
      </c>
      <c r="N993" t="s">
        <v>136</v>
      </c>
      <c r="AM993" t="s">
        <v>136</v>
      </c>
      <c r="AP993" t="s">
        <v>136</v>
      </c>
      <c r="AQ993" t="s">
        <v>133</v>
      </c>
      <c r="AT993" t="s">
        <v>136</v>
      </c>
      <c r="AU993" t="s">
        <v>135</v>
      </c>
      <c r="AV993" t="s">
        <v>135</v>
      </c>
      <c r="AW993" t="s">
        <v>133</v>
      </c>
      <c r="AX993" t="s">
        <v>135</v>
      </c>
      <c r="AY993" t="s">
        <v>133</v>
      </c>
      <c r="AZ993" t="s">
        <v>133</v>
      </c>
    </row>
    <row r="994" spans="1:52" customFormat="1" x14ac:dyDescent="0.25">
      <c r="A994">
        <v>335798</v>
      </c>
      <c r="B994" t="s">
        <v>201</v>
      </c>
      <c r="AD994" t="s">
        <v>136</v>
      </c>
      <c r="AG994" t="s">
        <v>136</v>
      </c>
      <c r="AJ994" t="s">
        <v>136</v>
      </c>
      <c r="AQ994" t="s">
        <v>133</v>
      </c>
      <c r="AT994" t="s">
        <v>133</v>
      </c>
      <c r="AU994" t="s">
        <v>133</v>
      </c>
      <c r="AV994" t="s">
        <v>133</v>
      </c>
      <c r="AW994" t="s">
        <v>133</v>
      </c>
      <c r="AX994" t="s">
        <v>133</v>
      </c>
      <c r="AY994" t="s">
        <v>133</v>
      </c>
      <c r="AZ994" t="s">
        <v>133</v>
      </c>
    </row>
    <row r="995" spans="1:52" customFormat="1" x14ac:dyDescent="0.25">
      <c r="A995">
        <v>329714</v>
      </c>
      <c r="B995" t="s">
        <v>201</v>
      </c>
      <c r="AC995" t="s">
        <v>136</v>
      </c>
      <c r="AG995" t="s">
        <v>135</v>
      </c>
      <c r="AH995" t="s">
        <v>136</v>
      </c>
      <c r="AL995" t="s">
        <v>136</v>
      </c>
      <c r="AP995" t="s">
        <v>135</v>
      </c>
      <c r="AQ995" t="s">
        <v>133</v>
      </c>
      <c r="AT995" t="s">
        <v>135</v>
      </c>
      <c r="AU995" t="s">
        <v>133</v>
      </c>
      <c r="AV995" t="s">
        <v>133</v>
      </c>
      <c r="AW995" t="s">
        <v>133</v>
      </c>
      <c r="AX995" t="s">
        <v>133</v>
      </c>
      <c r="AY995" t="s">
        <v>133</v>
      </c>
      <c r="AZ995" t="s">
        <v>133</v>
      </c>
    </row>
    <row r="996" spans="1:52" customFormat="1" x14ac:dyDescent="0.25">
      <c r="A996">
        <v>335390</v>
      </c>
      <c r="B996" t="s">
        <v>201</v>
      </c>
      <c r="AH996" t="s">
        <v>135</v>
      </c>
      <c r="AK996" t="s">
        <v>136</v>
      </c>
      <c r="AQ996" t="s">
        <v>135</v>
      </c>
      <c r="AT996" t="s">
        <v>135</v>
      </c>
      <c r="AU996" t="s">
        <v>133</v>
      </c>
      <c r="AV996" t="s">
        <v>133</v>
      </c>
      <c r="AW996" t="s">
        <v>133</v>
      </c>
      <c r="AX996" t="s">
        <v>133</v>
      </c>
      <c r="AY996" t="s">
        <v>133</v>
      </c>
      <c r="AZ996" t="s">
        <v>133</v>
      </c>
    </row>
    <row r="997" spans="1:52" customFormat="1" x14ac:dyDescent="0.25">
      <c r="A997">
        <v>335984</v>
      </c>
      <c r="B997" t="s">
        <v>201</v>
      </c>
      <c r="AO997" t="s">
        <v>135</v>
      </c>
      <c r="AQ997" t="s">
        <v>135</v>
      </c>
      <c r="AT997" t="s">
        <v>135</v>
      </c>
      <c r="AU997" t="s">
        <v>133</v>
      </c>
      <c r="AV997" t="s">
        <v>133</v>
      </c>
      <c r="AW997" t="s">
        <v>133</v>
      </c>
      <c r="AX997" t="s">
        <v>133</v>
      </c>
      <c r="AY997" t="s">
        <v>133</v>
      </c>
      <c r="AZ997" t="s">
        <v>133</v>
      </c>
    </row>
    <row r="998" spans="1:52" customFormat="1" x14ac:dyDescent="0.25">
      <c r="A998">
        <v>335923</v>
      </c>
      <c r="B998" t="s">
        <v>201</v>
      </c>
      <c r="AI998" t="s">
        <v>136</v>
      </c>
      <c r="AM998" t="s">
        <v>136</v>
      </c>
      <c r="AQ998" t="s">
        <v>136</v>
      </c>
      <c r="AV998" t="s">
        <v>133</v>
      </c>
      <c r="AW998" t="s">
        <v>133</v>
      </c>
      <c r="AX998" t="s">
        <v>133</v>
      </c>
      <c r="AZ998" t="s">
        <v>133</v>
      </c>
    </row>
    <row r="999" spans="1:52" customFormat="1" x14ac:dyDescent="0.25">
      <c r="A999">
        <v>336816</v>
      </c>
      <c r="B999" t="s">
        <v>201</v>
      </c>
      <c r="W999" t="s">
        <v>136</v>
      </c>
      <c r="AC999" t="s">
        <v>136</v>
      </c>
      <c r="AI999" t="s">
        <v>136</v>
      </c>
      <c r="AU999" t="s">
        <v>133</v>
      </c>
      <c r="AV999" t="s">
        <v>133</v>
      </c>
      <c r="AW999" t="s">
        <v>133</v>
      </c>
      <c r="AX999" t="s">
        <v>133</v>
      </c>
      <c r="AY999" t="s">
        <v>133</v>
      </c>
      <c r="AZ999" t="s">
        <v>133</v>
      </c>
    </row>
    <row r="1000" spans="1:52" customFormat="1" x14ac:dyDescent="0.25">
      <c r="A1000">
        <v>330411</v>
      </c>
      <c r="B1000" t="s">
        <v>201</v>
      </c>
      <c r="AQ1000" t="s">
        <v>135</v>
      </c>
      <c r="AU1000" t="s">
        <v>133</v>
      </c>
      <c r="AV1000" t="s">
        <v>133</v>
      </c>
      <c r="AW1000" t="s">
        <v>133</v>
      </c>
      <c r="AX1000" t="s">
        <v>133</v>
      </c>
      <c r="AY1000" t="s">
        <v>133</v>
      </c>
      <c r="AZ1000" t="s">
        <v>133</v>
      </c>
    </row>
    <row r="1001" spans="1:52" customFormat="1" x14ac:dyDescent="0.25">
      <c r="A1001">
        <v>336136</v>
      </c>
      <c r="B1001" t="s">
        <v>201</v>
      </c>
      <c r="Z1001" t="s">
        <v>136</v>
      </c>
      <c r="AJ1001" t="s">
        <v>136</v>
      </c>
      <c r="AM1001" t="s">
        <v>136</v>
      </c>
      <c r="AO1001" t="s">
        <v>135</v>
      </c>
      <c r="AT1001" t="s">
        <v>135</v>
      </c>
      <c r="AU1001" t="s">
        <v>133</v>
      </c>
      <c r="AV1001" t="s">
        <v>133</v>
      </c>
      <c r="AW1001" t="s">
        <v>133</v>
      </c>
      <c r="AX1001" t="s">
        <v>133</v>
      </c>
      <c r="AY1001" t="s">
        <v>133</v>
      </c>
      <c r="AZ1001" t="s">
        <v>133</v>
      </c>
    </row>
    <row r="1002" spans="1:52" customFormat="1" x14ac:dyDescent="0.25">
      <c r="A1002">
        <v>329773</v>
      </c>
      <c r="B1002" t="s">
        <v>201</v>
      </c>
      <c r="AJ1002" t="s">
        <v>136</v>
      </c>
      <c r="AM1002" t="s">
        <v>136</v>
      </c>
      <c r="AQ1002" t="s">
        <v>135</v>
      </c>
      <c r="AU1002" t="s">
        <v>133</v>
      </c>
      <c r="AV1002" t="s">
        <v>133</v>
      </c>
      <c r="AW1002" t="s">
        <v>133</v>
      </c>
      <c r="AX1002" t="s">
        <v>133</v>
      </c>
      <c r="AY1002" t="s">
        <v>133</v>
      </c>
      <c r="AZ1002" t="s">
        <v>133</v>
      </c>
    </row>
    <row r="1003" spans="1:52" customFormat="1" x14ac:dyDescent="0.25">
      <c r="A1003">
        <v>335406</v>
      </c>
      <c r="B1003" t="s">
        <v>201</v>
      </c>
      <c r="AG1003" t="s">
        <v>133</v>
      </c>
      <c r="AV1003" t="s">
        <v>133</v>
      </c>
      <c r="AW1003" t="s">
        <v>133</v>
      </c>
      <c r="AX1003" t="s">
        <v>133</v>
      </c>
      <c r="AZ1003" t="s">
        <v>133</v>
      </c>
    </row>
    <row r="1004" spans="1:52" customFormat="1" x14ac:dyDescent="0.25">
      <c r="A1004">
        <v>335779</v>
      </c>
      <c r="B1004" t="s">
        <v>201</v>
      </c>
      <c r="AG1004" t="s">
        <v>136</v>
      </c>
      <c r="AJ1004" t="s">
        <v>136</v>
      </c>
      <c r="AM1004" t="s">
        <v>136</v>
      </c>
      <c r="AQ1004" t="s">
        <v>135</v>
      </c>
      <c r="AU1004" t="s">
        <v>133</v>
      </c>
      <c r="AV1004" t="s">
        <v>133</v>
      </c>
      <c r="AW1004" t="s">
        <v>133</v>
      </c>
      <c r="AX1004" t="s">
        <v>133</v>
      </c>
      <c r="AY1004" t="s">
        <v>133</v>
      </c>
      <c r="AZ1004" t="s">
        <v>133</v>
      </c>
    </row>
    <row r="1005" spans="1:52" customFormat="1" x14ac:dyDescent="0.25">
      <c r="A1005">
        <v>329016</v>
      </c>
      <c r="B1005" t="s">
        <v>201</v>
      </c>
      <c r="AI1005" t="s">
        <v>136</v>
      </c>
      <c r="AJ1005" t="s">
        <v>136</v>
      </c>
      <c r="AQ1005" t="s">
        <v>135</v>
      </c>
      <c r="AU1005" t="s">
        <v>133</v>
      </c>
      <c r="AV1005" t="s">
        <v>133</v>
      </c>
      <c r="AW1005" t="s">
        <v>133</v>
      </c>
      <c r="AX1005" t="s">
        <v>133</v>
      </c>
      <c r="AY1005" t="s">
        <v>133</v>
      </c>
      <c r="AZ1005" t="s">
        <v>133</v>
      </c>
    </row>
    <row r="1006" spans="1:52" customFormat="1" x14ac:dyDescent="0.25">
      <c r="A1006">
        <v>336947</v>
      </c>
      <c r="B1006" t="s">
        <v>201</v>
      </c>
      <c r="AG1006" t="s">
        <v>136</v>
      </c>
      <c r="AM1006" t="s">
        <v>136</v>
      </c>
      <c r="AO1006" t="s">
        <v>135</v>
      </c>
      <c r="AQ1006" t="s">
        <v>135</v>
      </c>
      <c r="AT1006" t="s">
        <v>135</v>
      </c>
      <c r="AU1006" t="s">
        <v>133</v>
      </c>
      <c r="AV1006" t="s">
        <v>133</v>
      </c>
      <c r="AW1006" t="s">
        <v>133</v>
      </c>
      <c r="AX1006" t="s">
        <v>133</v>
      </c>
      <c r="AY1006" t="s">
        <v>133</v>
      </c>
      <c r="AZ1006" t="s">
        <v>133</v>
      </c>
    </row>
    <row r="1007" spans="1:52" customFormat="1" x14ac:dyDescent="0.25">
      <c r="A1007">
        <v>332611</v>
      </c>
      <c r="B1007" t="s">
        <v>201</v>
      </c>
      <c r="AO1007" t="s">
        <v>136</v>
      </c>
      <c r="AV1007" t="s">
        <v>135</v>
      </c>
      <c r="AW1007" t="s">
        <v>133</v>
      </c>
      <c r="AZ1007" t="s">
        <v>133</v>
      </c>
    </row>
    <row r="1008" spans="1:52" customFormat="1" x14ac:dyDescent="0.25">
      <c r="A1008">
        <v>337219</v>
      </c>
      <c r="B1008" t="s">
        <v>201</v>
      </c>
      <c r="W1008" t="s">
        <v>136</v>
      </c>
      <c r="AG1008" t="s">
        <v>136</v>
      </c>
      <c r="AO1008" t="s">
        <v>135</v>
      </c>
      <c r="AQ1008" t="s">
        <v>135</v>
      </c>
      <c r="AT1008" t="s">
        <v>135</v>
      </c>
      <c r="AU1008" t="s">
        <v>133</v>
      </c>
      <c r="AV1008" t="s">
        <v>133</v>
      </c>
      <c r="AW1008" t="s">
        <v>133</v>
      </c>
      <c r="AX1008" t="s">
        <v>133</v>
      </c>
      <c r="AY1008" t="s">
        <v>133</v>
      </c>
      <c r="AZ1008" t="s">
        <v>133</v>
      </c>
    </row>
    <row r="1009" spans="1:52" customFormat="1" x14ac:dyDescent="0.25">
      <c r="A1009">
        <v>338891</v>
      </c>
      <c r="B1009" t="s">
        <v>201</v>
      </c>
      <c r="P1009" t="s">
        <v>136</v>
      </c>
      <c r="AM1009" t="s">
        <v>136</v>
      </c>
      <c r="AQ1009" t="s">
        <v>135</v>
      </c>
      <c r="AS1009" t="s">
        <v>135</v>
      </c>
      <c r="AT1009" t="s">
        <v>135</v>
      </c>
      <c r="AU1009" t="s">
        <v>133</v>
      </c>
      <c r="AV1009" t="s">
        <v>133</v>
      </c>
      <c r="AW1009" t="s">
        <v>133</v>
      </c>
      <c r="AX1009" t="s">
        <v>133</v>
      </c>
      <c r="AY1009" t="s">
        <v>133</v>
      </c>
      <c r="AZ1009" t="s">
        <v>133</v>
      </c>
    </row>
    <row r="1010" spans="1:52" customFormat="1" x14ac:dyDescent="0.25">
      <c r="A1010">
        <v>333106</v>
      </c>
      <c r="B1010" t="s">
        <v>201</v>
      </c>
      <c r="AC1010" t="s">
        <v>136</v>
      </c>
      <c r="AF1010" t="s">
        <v>136</v>
      </c>
      <c r="AG1010" t="s">
        <v>136</v>
      </c>
      <c r="AO1010" t="s">
        <v>136</v>
      </c>
      <c r="AP1010" t="s">
        <v>135</v>
      </c>
      <c r="AQ1010" t="s">
        <v>135</v>
      </c>
      <c r="AR1010" t="s">
        <v>136</v>
      </c>
      <c r="AU1010" t="s">
        <v>135</v>
      </c>
      <c r="AV1010" t="s">
        <v>133</v>
      </c>
      <c r="AW1010" t="s">
        <v>133</v>
      </c>
      <c r="AX1010" t="s">
        <v>135</v>
      </c>
      <c r="AY1010" t="s">
        <v>135</v>
      </c>
      <c r="AZ1010" t="s">
        <v>133</v>
      </c>
    </row>
    <row r="1011" spans="1:52" customFormat="1" x14ac:dyDescent="0.25">
      <c r="A1011">
        <v>330807</v>
      </c>
      <c r="B1011" t="s">
        <v>201</v>
      </c>
      <c r="AF1011" t="s">
        <v>136</v>
      </c>
      <c r="AJ1011" t="s">
        <v>135</v>
      </c>
      <c r="AK1011" t="s">
        <v>136</v>
      </c>
      <c r="AO1011" t="s">
        <v>133</v>
      </c>
      <c r="AP1011" t="s">
        <v>133</v>
      </c>
      <c r="AQ1011" t="s">
        <v>133</v>
      </c>
      <c r="AR1011" t="s">
        <v>133</v>
      </c>
      <c r="AS1011" t="s">
        <v>133</v>
      </c>
      <c r="AT1011" t="s">
        <v>136</v>
      </c>
      <c r="AU1011" t="s">
        <v>133</v>
      </c>
      <c r="AV1011" t="s">
        <v>133</v>
      </c>
      <c r="AW1011" t="s">
        <v>133</v>
      </c>
      <c r="AX1011" t="s">
        <v>133</v>
      </c>
      <c r="AY1011" t="s">
        <v>133</v>
      </c>
      <c r="AZ1011" t="s">
        <v>133</v>
      </c>
    </row>
    <row r="1012" spans="1:52" customFormat="1" x14ac:dyDescent="0.25">
      <c r="A1012">
        <v>329603</v>
      </c>
      <c r="B1012" t="s">
        <v>201</v>
      </c>
      <c r="N1012" t="s">
        <v>136</v>
      </c>
      <c r="AG1012" t="s">
        <v>136</v>
      </c>
      <c r="AM1012" t="s">
        <v>136</v>
      </c>
      <c r="AP1012" t="s">
        <v>136</v>
      </c>
      <c r="AQ1012" t="s">
        <v>135</v>
      </c>
      <c r="AU1012" t="s">
        <v>133</v>
      </c>
      <c r="AV1012" t="s">
        <v>133</v>
      </c>
      <c r="AW1012" t="s">
        <v>133</v>
      </c>
      <c r="AX1012" t="s">
        <v>133</v>
      </c>
      <c r="AY1012" t="s">
        <v>135</v>
      </c>
      <c r="AZ1012" t="s">
        <v>133</v>
      </c>
    </row>
    <row r="1013" spans="1:52" customFormat="1" x14ac:dyDescent="0.25">
      <c r="A1013">
        <v>333301</v>
      </c>
      <c r="B1013" t="s">
        <v>201</v>
      </c>
      <c r="P1013" t="s">
        <v>136</v>
      </c>
      <c r="AJ1013" t="s">
        <v>136</v>
      </c>
      <c r="AM1013" t="s">
        <v>136</v>
      </c>
      <c r="AO1013" t="s">
        <v>136</v>
      </c>
      <c r="AP1013" t="s">
        <v>136</v>
      </c>
      <c r="AQ1013" t="s">
        <v>136</v>
      </c>
      <c r="AU1013" t="s">
        <v>133</v>
      </c>
      <c r="AV1013" t="s">
        <v>133</v>
      </c>
      <c r="AW1013" t="s">
        <v>133</v>
      </c>
      <c r="AX1013" t="s">
        <v>133</v>
      </c>
      <c r="AY1013" t="s">
        <v>133</v>
      </c>
      <c r="AZ1013" t="s">
        <v>133</v>
      </c>
    </row>
    <row r="1014" spans="1:52" customFormat="1" x14ac:dyDescent="0.25">
      <c r="A1014">
        <v>337814</v>
      </c>
      <c r="B1014" t="s">
        <v>201</v>
      </c>
      <c r="AM1014" t="s">
        <v>136</v>
      </c>
      <c r="AU1014" t="s">
        <v>133</v>
      </c>
      <c r="AV1014" t="s">
        <v>133</v>
      </c>
      <c r="AW1014" t="s">
        <v>133</v>
      </c>
      <c r="AX1014" t="s">
        <v>133</v>
      </c>
      <c r="AY1014" t="s">
        <v>133</v>
      </c>
      <c r="AZ1014" t="s">
        <v>133</v>
      </c>
    </row>
    <row r="1015" spans="1:52" customFormat="1" x14ac:dyDescent="0.25">
      <c r="A1015">
        <v>332738</v>
      </c>
      <c r="B1015" t="s">
        <v>201</v>
      </c>
      <c r="AI1015" t="s">
        <v>136</v>
      </c>
      <c r="AJ1015" t="s">
        <v>135</v>
      </c>
      <c r="AM1015" t="s">
        <v>136</v>
      </c>
      <c r="AO1015" t="s">
        <v>136</v>
      </c>
      <c r="AP1015" t="s">
        <v>133</v>
      </c>
      <c r="AQ1015" t="s">
        <v>133</v>
      </c>
      <c r="AR1015" t="s">
        <v>135</v>
      </c>
      <c r="AT1015" t="s">
        <v>136</v>
      </c>
      <c r="AU1015" t="s">
        <v>136</v>
      </c>
      <c r="AV1015" t="s">
        <v>133</v>
      </c>
      <c r="AW1015" t="s">
        <v>133</v>
      </c>
      <c r="AX1015" t="s">
        <v>136</v>
      </c>
      <c r="AY1015" t="s">
        <v>133</v>
      </c>
      <c r="AZ1015" t="s">
        <v>133</v>
      </c>
    </row>
    <row r="1016" spans="1:52" customFormat="1" x14ac:dyDescent="0.25">
      <c r="A1016">
        <v>329039</v>
      </c>
      <c r="B1016" t="s">
        <v>201</v>
      </c>
      <c r="AM1016" t="s">
        <v>136</v>
      </c>
      <c r="AP1016" t="s">
        <v>135</v>
      </c>
      <c r="AQ1016" t="s">
        <v>135</v>
      </c>
      <c r="AT1016" t="s">
        <v>135</v>
      </c>
      <c r="AU1016" t="s">
        <v>133</v>
      </c>
      <c r="AV1016" t="s">
        <v>133</v>
      </c>
      <c r="AW1016" t="s">
        <v>133</v>
      </c>
      <c r="AX1016" t="s">
        <v>133</v>
      </c>
      <c r="AY1016" t="s">
        <v>133</v>
      </c>
      <c r="AZ1016" t="s">
        <v>133</v>
      </c>
    </row>
    <row r="1017" spans="1:52" customFormat="1" x14ac:dyDescent="0.25">
      <c r="A1017">
        <v>329409</v>
      </c>
      <c r="B1017" t="s">
        <v>201</v>
      </c>
      <c r="W1017" t="s">
        <v>136</v>
      </c>
      <c r="AG1017" t="s">
        <v>136</v>
      </c>
      <c r="AJ1017" t="s">
        <v>136</v>
      </c>
      <c r="AO1017" t="s">
        <v>135</v>
      </c>
      <c r="AP1017" t="s">
        <v>135</v>
      </c>
      <c r="AQ1017" t="s">
        <v>135</v>
      </c>
      <c r="AR1017" t="s">
        <v>135</v>
      </c>
      <c r="AS1017" t="s">
        <v>135</v>
      </c>
      <c r="AT1017" t="s">
        <v>135</v>
      </c>
      <c r="AU1017" t="s">
        <v>133</v>
      </c>
      <c r="AV1017" t="s">
        <v>133</v>
      </c>
      <c r="AW1017" t="s">
        <v>133</v>
      </c>
      <c r="AX1017" t="s">
        <v>133</v>
      </c>
      <c r="AY1017" t="s">
        <v>133</v>
      </c>
      <c r="AZ1017" t="s">
        <v>133</v>
      </c>
    </row>
    <row r="1018" spans="1:52" customFormat="1" x14ac:dyDescent="0.25">
      <c r="A1018">
        <v>332756</v>
      </c>
      <c r="B1018" t="s">
        <v>201</v>
      </c>
      <c r="AG1018" t="s">
        <v>135</v>
      </c>
      <c r="AK1018" t="s">
        <v>136</v>
      </c>
      <c r="AL1018" t="s">
        <v>135</v>
      </c>
      <c r="AM1018" t="s">
        <v>136</v>
      </c>
      <c r="AP1018" t="s">
        <v>133</v>
      </c>
      <c r="AQ1018" t="s">
        <v>133</v>
      </c>
      <c r="AT1018" t="s">
        <v>135</v>
      </c>
      <c r="AV1018" t="s">
        <v>133</v>
      </c>
      <c r="AW1018" t="s">
        <v>133</v>
      </c>
      <c r="AX1018" t="s">
        <v>133</v>
      </c>
      <c r="AY1018" t="s">
        <v>135</v>
      </c>
      <c r="AZ1018" t="s">
        <v>133</v>
      </c>
    </row>
    <row r="1019" spans="1:52" customFormat="1" x14ac:dyDescent="0.25">
      <c r="A1019">
        <v>332816</v>
      </c>
      <c r="B1019" t="s">
        <v>201</v>
      </c>
      <c r="AG1019" t="s">
        <v>136</v>
      </c>
      <c r="AQ1019" t="s">
        <v>135</v>
      </c>
      <c r="AU1019" t="s">
        <v>133</v>
      </c>
      <c r="AV1019" t="s">
        <v>133</v>
      </c>
      <c r="AW1019" t="s">
        <v>133</v>
      </c>
      <c r="AX1019" t="s">
        <v>133</v>
      </c>
      <c r="AY1019" t="s">
        <v>133</v>
      </c>
      <c r="AZ1019" t="s">
        <v>133</v>
      </c>
    </row>
    <row r="1020" spans="1:52" customFormat="1" x14ac:dyDescent="0.25">
      <c r="A1020">
        <v>333203</v>
      </c>
      <c r="B1020" t="s">
        <v>201</v>
      </c>
      <c r="AU1020" t="s">
        <v>133</v>
      </c>
      <c r="AV1020" t="s">
        <v>133</v>
      </c>
      <c r="AW1020" t="s">
        <v>133</v>
      </c>
      <c r="AX1020" t="s">
        <v>133</v>
      </c>
      <c r="AY1020" t="s">
        <v>133</v>
      </c>
      <c r="AZ1020" t="s">
        <v>133</v>
      </c>
    </row>
    <row r="1021" spans="1:52" customFormat="1" x14ac:dyDescent="0.25">
      <c r="A1021">
        <v>333535</v>
      </c>
      <c r="B1021" t="s">
        <v>201</v>
      </c>
      <c r="W1021" t="s">
        <v>136</v>
      </c>
      <c r="AC1021" t="s">
        <v>136</v>
      </c>
      <c r="AI1021" t="s">
        <v>135</v>
      </c>
      <c r="AK1021" t="s">
        <v>136</v>
      </c>
      <c r="AO1021" t="s">
        <v>136</v>
      </c>
      <c r="AP1021" t="s">
        <v>135</v>
      </c>
      <c r="AQ1021" t="s">
        <v>135</v>
      </c>
      <c r="AR1021" t="s">
        <v>133</v>
      </c>
      <c r="AU1021" t="s">
        <v>133</v>
      </c>
      <c r="AV1021" t="s">
        <v>133</v>
      </c>
      <c r="AW1021" t="s">
        <v>133</v>
      </c>
      <c r="AX1021" t="s">
        <v>133</v>
      </c>
      <c r="AY1021" t="s">
        <v>133</v>
      </c>
      <c r="AZ1021" t="s">
        <v>133</v>
      </c>
    </row>
    <row r="1022" spans="1:52" customFormat="1" x14ac:dyDescent="0.25">
      <c r="A1022">
        <v>335403</v>
      </c>
      <c r="B1022" t="s">
        <v>201</v>
      </c>
      <c r="AC1022" t="s">
        <v>136</v>
      </c>
      <c r="AI1022" t="s">
        <v>136</v>
      </c>
      <c r="AL1022" t="s">
        <v>136</v>
      </c>
      <c r="AM1022" t="s">
        <v>136</v>
      </c>
      <c r="AP1022" t="s">
        <v>135</v>
      </c>
      <c r="AQ1022" t="s">
        <v>133</v>
      </c>
      <c r="AS1022" t="s">
        <v>133</v>
      </c>
      <c r="AT1022" t="s">
        <v>135</v>
      </c>
      <c r="AV1022" t="s">
        <v>133</v>
      </c>
      <c r="AW1022" t="s">
        <v>133</v>
      </c>
      <c r="AX1022" t="s">
        <v>133</v>
      </c>
      <c r="AY1022" t="s">
        <v>133</v>
      </c>
      <c r="AZ1022" t="s">
        <v>133</v>
      </c>
    </row>
    <row r="1023" spans="1:52" customFormat="1" x14ac:dyDescent="0.25">
      <c r="A1023">
        <v>331762</v>
      </c>
      <c r="B1023" t="s">
        <v>201</v>
      </c>
      <c r="AA1023" t="s">
        <v>136</v>
      </c>
      <c r="AG1023" t="s">
        <v>136</v>
      </c>
      <c r="AM1023" t="s">
        <v>136</v>
      </c>
      <c r="AP1023" t="s">
        <v>135</v>
      </c>
      <c r="AQ1023" t="s">
        <v>133</v>
      </c>
      <c r="AR1023" t="s">
        <v>135</v>
      </c>
      <c r="AU1023" t="s">
        <v>135</v>
      </c>
      <c r="AV1023" t="s">
        <v>133</v>
      </c>
      <c r="AW1023" t="s">
        <v>133</v>
      </c>
      <c r="AX1023" t="s">
        <v>135</v>
      </c>
      <c r="AY1023" t="s">
        <v>133</v>
      </c>
      <c r="AZ1023" t="s">
        <v>133</v>
      </c>
    </row>
    <row r="1024" spans="1:52" customFormat="1" x14ac:dyDescent="0.25">
      <c r="A1024">
        <v>337534</v>
      </c>
      <c r="B1024" t="s">
        <v>201</v>
      </c>
      <c r="AG1024" t="s">
        <v>136</v>
      </c>
      <c r="AP1024" t="s">
        <v>133</v>
      </c>
      <c r="AQ1024" t="s">
        <v>133</v>
      </c>
      <c r="AV1024" t="s">
        <v>133</v>
      </c>
      <c r="AW1024" t="s">
        <v>133</v>
      </c>
      <c r="AY1024" t="s">
        <v>133</v>
      </c>
      <c r="AZ1024" t="s">
        <v>133</v>
      </c>
    </row>
    <row r="1025" spans="1:52" customFormat="1" x14ac:dyDescent="0.25">
      <c r="A1025">
        <v>338124</v>
      </c>
      <c r="B1025" t="s">
        <v>201</v>
      </c>
      <c r="AG1025" t="s">
        <v>135</v>
      </c>
      <c r="AM1025" t="s">
        <v>136</v>
      </c>
      <c r="AO1025" t="s">
        <v>135</v>
      </c>
      <c r="AQ1025" t="s">
        <v>135</v>
      </c>
      <c r="AT1025" t="s">
        <v>135</v>
      </c>
      <c r="AU1025" t="s">
        <v>133</v>
      </c>
      <c r="AV1025" t="s">
        <v>133</v>
      </c>
      <c r="AW1025" t="s">
        <v>133</v>
      </c>
      <c r="AX1025" t="s">
        <v>133</v>
      </c>
      <c r="AY1025" t="s">
        <v>133</v>
      </c>
      <c r="AZ1025" t="s">
        <v>133</v>
      </c>
    </row>
    <row r="1026" spans="1:52" customFormat="1" x14ac:dyDescent="0.25">
      <c r="A1026">
        <v>331534</v>
      </c>
      <c r="B1026" t="s">
        <v>201</v>
      </c>
      <c r="Z1026" t="s">
        <v>136</v>
      </c>
      <c r="AI1026" t="s">
        <v>136</v>
      </c>
      <c r="AJ1026" t="s">
        <v>136</v>
      </c>
      <c r="AK1026" t="s">
        <v>136</v>
      </c>
      <c r="AP1026" t="s">
        <v>136</v>
      </c>
      <c r="AQ1026" t="s">
        <v>133</v>
      </c>
      <c r="AR1026" t="s">
        <v>133</v>
      </c>
      <c r="AS1026" t="s">
        <v>133</v>
      </c>
      <c r="AT1026" t="s">
        <v>133</v>
      </c>
      <c r="AU1026" t="s">
        <v>133</v>
      </c>
      <c r="AV1026" t="s">
        <v>133</v>
      </c>
      <c r="AW1026" t="s">
        <v>133</v>
      </c>
      <c r="AX1026" t="s">
        <v>133</v>
      </c>
      <c r="AY1026" t="s">
        <v>133</v>
      </c>
      <c r="AZ1026" t="s">
        <v>133</v>
      </c>
    </row>
    <row r="1027" spans="1:52" customFormat="1" x14ac:dyDescent="0.25">
      <c r="A1027">
        <v>334731</v>
      </c>
      <c r="B1027" t="s">
        <v>201</v>
      </c>
      <c r="AG1027" t="s">
        <v>135</v>
      </c>
      <c r="AQ1027" t="s">
        <v>133</v>
      </c>
      <c r="AS1027" t="s">
        <v>135</v>
      </c>
      <c r="AT1027" t="s">
        <v>135</v>
      </c>
      <c r="AV1027" t="s">
        <v>133</v>
      </c>
      <c r="AW1027" t="s">
        <v>133</v>
      </c>
      <c r="AY1027" t="s">
        <v>135</v>
      </c>
      <c r="AZ1027" t="s">
        <v>133</v>
      </c>
    </row>
    <row r="1028" spans="1:52" customFormat="1" x14ac:dyDescent="0.25">
      <c r="A1028">
        <v>335067</v>
      </c>
      <c r="B1028" t="s">
        <v>201</v>
      </c>
      <c r="P1028" t="s">
        <v>136</v>
      </c>
      <c r="AG1028" t="s">
        <v>136</v>
      </c>
      <c r="AJ1028" t="s">
        <v>136</v>
      </c>
      <c r="AO1028" t="s">
        <v>135</v>
      </c>
      <c r="AP1028" t="s">
        <v>135</v>
      </c>
      <c r="AQ1028" t="s">
        <v>135</v>
      </c>
      <c r="AR1028" t="s">
        <v>135</v>
      </c>
      <c r="AS1028" t="s">
        <v>135</v>
      </c>
      <c r="AT1028" t="s">
        <v>135</v>
      </c>
      <c r="AU1028" t="s">
        <v>133</v>
      </c>
      <c r="AV1028" t="s">
        <v>133</v>
      </c>
      <c r="AW1028" t="s">
        <v>133</v>
      </c>
      <c r="AX1028" t="s">
        <v>133</v>
      </c>
      <c r="AY1028" t="s">
        <v>133</v>
      </c>
      <c r="AZ1028" t="s">
        <v>133</v>
      </c>
    </row>
    <row r="1029" spans="1:52" customFormat="1" x14ac:dyDescent="0.25">
      <c r="A1029">
        <v>336837</v>
      </c>
      <c r="B1029" t="s">
        <v>201</v>
      </c>
      <c r="AC1029" t="s">
        <v>136</v>
      </c>
      <c r="AD1029" t="s">
        <v>136</v>
      </c>
      <c r="AG1029" t="s">
        <v>136</v>
      </c>
      <c r="AI1029" t="s">
        <v>136</v>
      </c>
      <c r="AO1029" t="s">
        <v>135</v>
      </c>
      <c r="AQ1029" t="s">
        <v>135</v>
      </c>
      <c r="AT1029" t="s">
        <v>135</v>
      </c>
      <c r="AU1029" t="s">
        <v>133</v>
      </c>
      <c r="AV1029" t="s">
        <v>133</v>
      </c>
      <c r="AW1029" t="s">
        <v>133</v>
      </c>
      <c r="AX1029" t="s">
        <v>133</v>
      </c>
      <c r="AY1029" t="s">
        <v>133</v>
      </c>
      <c r="AZ1029" t="s">
        <v>133</v>
      </c>
    </row>
    <row r="1030" spans="1:52" customFormat="1" x14ac:dyDescent="0.25">
      <c r="A1030">
        <v>336552</v>
      </c>
      <c r="B1030" t="s">
        <v>201</v>
      </c>
      <c r="AQ1030" t="s">
        <v>136</v>
      </c>
      <c r="AU1030" t="s">
        <v>133</v>
      </c>
      <c r="AV1030" t="s">
        <v>133</v>
      </c>
      <c r="AW1030" t="s">
        <v>133</v>
      </c>
      <c r="AX1030" t="s">
        <v>133</v>
      </c>
      <c r="AY1030" t="s">
        <v>133</v>
      </c>
      <c r="AZ1030" t="s">
        <v>133</v>
      </c>
    </row>
    <row r="1031" spans="1:52" customFormat="1" x14ac:dyDescent="0.25">
      <c r="A1031">
        <v>337610</v>
      </c>
      <c r="B1031" t="s">
        <v>201</v>
      </c>
      <c r="X1031" t="s">
        <v>136</v>
      </c>
      <c r="AC1031" t="s">
        <v>136</v>
      </c>
      <c r="AM1031" t="s">
        <v>136</v>
      </c>
      <c r="AP1031" t="s">
        <v>135</v>
      </c>
      <c r="AQ1031" t="s">
        <v>135</v>
      </c>
      <c r="AS1031" t="s">
        <v>135</v>
      </c>
      <c r="AU1031" t="s">
        <v>133</v>
      </c>
      <c r="AV1031" t="s">
        <v>133</v>
      </c>
      <c r="AW1031" t="s">
        <v>133</v>
      </c>
      <c r="AX1031" t="s">
        <v>133</v>
      </c>
      <c r="AY1031" t="s">
        <v>133</v>
      </c>
      <c r="AZ1031" t="s">
        <v>133</v>
      </c>
    </row>
    <row r="1032" spans="1:52" customFormat="1" x14ac:dyDescent="0.25">
      <c r="A1032">
        <v>331447</v>
      </c>
      <c r="B1032" t="s">
        <v>201</v>
      </c>
      <c r="AG1032" t="s">
        <v>135</v>
      </c>
      <c r="AJ1032" t="s">
        <v>136</v>
      </c>
      <c r="AP1032" t="s">
        <v>133</v>
      </c>
      <c r="AQ1032" t="s">
        <v>133</v>
      </c>
      <c r="AS1032" t="s">
        <v>135</v>
      </c>
      <c r="AT1032" t="s">
        <v>135</v>
      </c>
      <c r="AU1032" t="s">
        <v>133</v>
      </c>
      <c r="AV1032" t="s">
        <v>133</v>
      </c>
      <c r="AW1032" t="s">
        <v>133</v>
      </c>
      <c r="AX1032" t="s">
        <v>133</v>
      </c>
      <c r="AY1032" t="s">
        <v>133</v>
      </c>
      <c r="AZ1032" t="s">
        <v>133</v>
      </c>
    </row>
    <row r="1033" spans="1:52" customFormat="1" x14ac:dyDescent="0.25">
      <c r="A1033">
        <v>336884</v>
      </c>
      <c r="B1033" t="s">
        <v>201</v>
      </c>
      <c r="AG1033" t="s">
        <v>136</v>
      </c>
      <c r="AM1033" t="s">
        <v>136</v>
      </c>
      <c r="AO1033" t="s">
        <v>135</v>
      </c>
      <c r="AQ1033" t="s">
        <v>135</v>
      </c>
      <c r="AT1033" t="s">
        <v>135</v>
      </c>
      <c r="AU1033" t="s">
        <v>133</v>
      </c>
      <c r="AV1033" t="s">
        <v>133</v>
      </c>
      <c r="AW1033" t="s">
        <v>133</v>
      </c>
      <c r="AX1033" t="s">
        <v>133</v>
      </c>
      <c r="AY1033" t="s">
        <v>133</v>
      </c>
      <c r="AZ1033" t="s">
        <v>133</v>
      </c>
    </row>
    <row r="1034" spans="1:52" customFormat="1" x14ac:dyDescent="0.25">
      <c r="A1034">
        <v>336686</v>
      </c>
      <c r="B1034" t="s">
        <v>201</v>
      </c>
      <c r="AC1034" t="s">
        <v>136</v>
      </c>
      <c r="AG1034" t="s">
        <v>136</v>
      </c>
      <c r="AJ1034" t="s">
        <v>136</v>
      </c>
      <c r="AP1034" t="s">
        <v>135</v>
      </c>
      <c r="AQ1034" t="s">
        <v>135</v>
      </c>
      <c r="AS1034" t="s">
        <v>135</v>
      </c>
      <c r="AT1034" t="s">
        <v>135</v>
      </c>
      <c r="AU1034" t="s">
        <v>133</v>
      </c>
      <c r="AV1034" t="s">
        <v>133</v>
      </c>
      <c r="AW1034" t="s">
        <v>133</v>
      </c>
      <c r="AX1034" t="s">
        <v>133</v>
      </c>
      <c r="AY1034" t="s">
        <v>133</v>
      </c>
      <c r="AZ1034" t="s">
        <v>133</v>
      </c>
    </row>
    <row r="1035" spans="1:52" customFormat="1" x14ac:dyDescent="0.25">
      <c r="A1035">
        <v>332972</v>
      </c>
      <c r="B1035" t="s">
        <v>201</v>
      </c>
      <c r="W1035" t="s">
        <v>135</v>
      </c>
      <c r="AO1035" t="s">
        <v>133</v>
      </c>
      <c r="AP1035" t="s">
        <v>133</v>
      </c>
      <c r="AQ1035" t="s">
        <v>133</v>
      </c>
      <c r="AS1035" t="s">
        <v>133</v>
      </c>
      <c r="AT1035" t="s">
        <v>135</v>
      </c>
      <c r="AV1035" t="s">
        <v>135</v>
      </c>
      <c r="AW1035" t="s">
        <v>133</v>
      </c>
      <c r="AX1035" t="s">
        <v>135</v>
      </c>
      <c r="AY1035" t="s">
        <v>133</v>
      </c>
      <c r="AZ1035" t="s">
        <v>133</v>
      </c>
    </row>
    <row r="1036" spans="1:52" customFormat="1" x14ac:dyDescent="0.25">
      <c r="A1036">
        <v>335465</v>
      </c>
      <c r="B1036" t="s">
        <v>201</v>
      </c>
      <c r="X1036" t="s">
        <v>135</v>
      </c>
      <c r="AC1036" t="s">
        <v>135</v>
      </c>
      <c r="AG1036" t="s">
        <v>136</v>
      </c>
      <c r="AO1036" t="s">
        <v>135</v>
      </c>
      <c r="AP1036" t="s">
        <v>133</v>
      </c>
      <c r="AQ1036" t="s">
        <v>133</v>
      </c>
      <c r="AU1036" t="s">
        <v>133</v>
      </c>
      <c r="AV1036" t="s">
        <v>133</v>
      </c>
      <c r="AW1036" t="s">
        <v>133</v>
      </c>
      <c r="AX1036" t="s">
        <v>133</v>
      </c>
      <c r="AY1036" t="s">
        <v>133</v>
      </c>
      <c r="AZ1036" t="s">
        <v>133</v>
      </c>
    </row>
    <row r="1037" spans="1:52" customFormat="1" x14ac:dyDescent="0.25">
      <c r="A1037">
        <v>336835</v>
      </c>
      <c r="B1037" t="s">
        <v>201</v>
      </c>
      <c r="AG1037" t="s">
        <v>136</v>
      </c>
      <c r="AI1037" t="s">
        <v>136</v>
      </c>
      <c r="AJ1037" t="s">
        <v>136</v>
      </c>
      <c r="AL1037" t="s">
        <v>136</v>
      </c>
      <c r="AQ1037" t="s">
        <v>136</v>
      </c>
      <c r="AR1037" t="s">
        <v>136</v>
      </c>
      <c r="AT1037" t="s">
        <v>135</v>
      </c>
      <c r="AU1037" t="s">
        <v>133</v>
      </c>
      <c r="AV1037" t="s">
        <v>133</v>
      </c>
      <c r="AW1037" t="s">
        <v>133</v>
      </c>
      <c r="AX1037" t="s">
        <v>133</v>
      </c>
      <c r="AZ1037" t="s">
        <v>133</v>
      </c>
    </row>
    <row r="1038" spans="1:52" customFormat="1" x14ac:dyDescent="0.25">
      <c r="A1038">
        <v>338964</v>
      </c>
      <c r="B1038" t="s">
        <v>201</v>
      </c>
      <c r="AG1038" t="s">
        <v>135</v>
      </c>
      <c r="AQ1038" t="s">
        <v>135</v>
      </c>
      <c r="AU1038" t="s">
        <v>133</v>
      </c>
      <c r="AV1038" t="s">
        <v>133</v>
      </c>
      <c r="AW1038" t="s">
        <v>133</v>
      </c>
      <c r="AX1038" t="s">
        <v>133</v>
      </c>
      <c r="AY1038" t="s">
        <v>133</v>
      </c>
      <c r="AZ1038" t="s">
        <v>133</v>
      </c>
    </row>
    <row r="1039" spans="1:52" customFormat="1" x14ac:dyDescent="0.25">
      <c r="A1039">
        <v>338881</v>
      </c>
      <c r="B1039" t="s">
        <v>201</v>
      </c>
      <c r="AC1039" t="s">
        <v>135</v>
      </c>
      <c r="AJ1039" t="s">
        <v>135</v>
      </c>
      <c r="AQ1039" t="s">
        <v>133</v>
      </c>
      <c r="AT1039" t="s">
        <v>133</v>
      </c>
      <c r="AU1039" t="s">
        <v>133</v>
      </c>
      <c r="AV1039" t="s">
        <v>133</v>
      </c>
      <c r="AW1039" t="s">
        <v>133</v>
      </c>
      <c r="AX1039" t="s">
        <v>133</v>
      </c>
      <c r="AY1039" t="s">
        <v>133</v>
      </c>
      <c r="AZ1039" t="s">
        <v>133</v>
      </c>
    </row>
    <row r="1040" spans="1:52" customFormat="1" x14ac:dyDescent="0.25">
      <c r="A1040">
        <v>336774</v>
      </c>
      <c r="B1040" t="s">
        <v>201</v>
      </c>
      <c r="AA1040" t="s">
        <v>136</v>
      </c>
      <c r="AM1040" t="s">
        <v>136</v>
      </c>
      <c r="AO1040" t="s">
        <v>135</v>
      </c>
      <c r="AQ1040" t="s">
        <v>135</v>
      </c>
      <c r="AU1040" t="s">
        <v>133</v>
      </c>
      <c r="AV1040" t="s">
        <v>133</v>
      </c>
      <c r="AW1040" t="s">
        <v>133</v>
      </c>
      <c r="AX1040" t="s">
        <v>133</v>
      </c>
      <c r="AY1040" t="s">
        <v>133</v>
      </c>
      <c r="AZ1040" t="s">
        <v>133</v>
      </c>
    </row>
    <row r="1041" spans="1:52" customFormat="1" x14ac:dyDescent="0.25">
      <c r="A1041">
        <v>338912</v>
      </c>
      <c r="B1041" t="s">
        <v>201</v>
      </c>
      <c r="AC1041" t="s">
        <v>136</v>
      </c>
      <c r="AH1041" t="s">
        <v>135</v>
      </c>
      <c r="AM1041" t="s">
        <v>136</v>
      </c>
      <c r="AO1041" t="s">
        <v>135</v>
      </c>
      <c r="AP1041" t="s">
        <v>135</v>
      </c>
      <c r="AQ1041" t="s">
        <v>135</v>
      </c>
      <c r="AU1041" t="s">
        <v>133</v>
      </c>
      <c r="AV1041" t="s">
        <v>133</v>
      </c>
      <c r="AW1041" t="s">
        <v>133</v>
      </c>
      <c r="AX1041" t="s">
        <v>133</v>
      </c>
      <c r="AY1041" t="s">
        <v>133</v>
      </c>
      <c r="AZ1041" t="s">
        <v>133</v>
      </c>
    </row>
    <row r="1042" spans="1:52" customFormat="1" x14ac:dyDescent="0.25">
      <c r="A1042">
        <v>333897</v>
      </c>
      <c r="B1042" t="s">
        <v>201</v>
      </c>
      <c r="W1042" t="s">
        <v>136</v>
      </c>
      <c r="AG1042" t="s">
        <v>135</v>
      </c>
      <c r="AM1042" t="s">
        <v>136</v>
      </c>
      <c r="AO1042" t="s">
        <v>135</v>
      </c>
      <c r="AP1042" t="s">
        <v>135</v>
      </c>
      <c r="AQ1042" t="s">
        <v>133</v>
      </c>
      <c r="AR1042" t="s">
        <v>135</v>
      </c>
      <c r="AS1042" t="s">
        <v>135</v>
      </c>
      <c r="AT1042" t="s">
        <v>135</v>
      </c>
      <c r="AU1042" t="s">
        <v>133</v>
      </c>
      <c r="AV1042" t="s">
        <v>133</v>
      </c>
      <c r="AW1042" t="s">
        <v>133</v>
      </c>
      <c r="AX1042" t="s">
        <v>133</v>
      </c>
      <c r="AY1042" t="s">
        <v>133</v>
      </c>
      <c r="AZ1042" t="s">
        <v>133</v>
      </c>
    </row>
    <row r="1043" spans="1:52" customFormat="1" x14ac:dyDescent="0.25">
      <c r="A1043">
        <v>337412</v>
      </c>
      <c r="B1043" t="s">
        <v>201</v>
      </c>
      <c r="P1043" t="s">
        <v>136</v>
      </c>
      <c r="AG1043" t="s">
        <v>133</v>
      </c>
      <c r="AH1043" t="s">
        <v>135</v>
      </c>
      <c r="AM1043" t="s">
        <v>135</v>
      </c>
      <c r="AO1043" t="s">
        <v>135</v>
      </c>
      <c r="AQ1043" t="s">
        <v>133</v>
      </c>
      <c r="AU1043" t="s">
        <v>133</v>
      </c>
      <c r="AV1043" t="s">
        <v>133</v>
      </c>
      <c r="AW1043" t="s">
        <v>133</v>
      </c>
      <c r="AX1043" t="s">
        <v>133</v>
      </c>
      <c r="AY1043" t="s">
        <v>133</v>
      </c>
      <c r="AZ1043" t="s">
        <v>133</v>
      </c>
    </row>
    <row r="1044" spans="1:52" customFormat="1" x14ac:dyDescent="0.25">
      <c r="A1044">
        <v>304613</v>
      </c>
      <c r="B1044" t="s">
        <v>201</v>
      </c>
      <c r="Z1044" t="s">
        <v>135</v>
      </c>
      <c r="AH1044" t="s">
        <v>136</v>
      </c>
      <c r="AK1044" t="s">
        <v>136</v>
      </c>
      <c r="AO1044" t="s">
        <v>136</v>
      </c>
      <c r="AP1044" t="s">
        <v>133</v>
      </c>
      <c r="AQ1044" t="s">
        <v>133</v>
      </c>
      <c r="AR1044" t="s">
        <v>133</v>
      </c>
      <c r="AS1044" t="s">
        <v>133</v>
      </c>
      <c r="AT1044" t="s">
        <v>133</v>
      </c>
      <c r="AU1044" t="s">
        <v>135</v>
      </c>
      <c r="AV1044" t="s">
        <v>133</v>
      </c>
      <c r="AW1044" t="s">
        <v>133</v>
      </c>
      <c r="AY1044" t="s">
        <v>135</v>
      </c>
      <c r="AZ1044" t="s">
        <v>133</v>
      </c>
    </row>
    <row r="1045" spans="1:52" customFormat="1" x14ac:dyDescent="0.25">
      <c r="A1045">
        <v>335819</v>
      </c>
      <c r="B1045" t="s">
        <v>201</v>
      </c>
      <c r="AG1045" t="s">
        <v>135</v>
      </c>
      <c r="AQ1045" t="s">
        <v>133</v>
      </c>
      <c r="AT1045" t="s">
        <v>133</v>
      </c>
      <c r="AU1045" t="s">
        <v>133</v>
      </c>
      <c r="AV1045" t="s">
        <v>133</v>
      </c>
      <c r="AW1045" t="s">
        <v>133</v>
      </c>
      <c r="AX1045" t="s">
        <v>133</v>
      </c>
      <c r="AY1045" t="s">
        <v>133</v>
      </c>
      <c r="AZ1045" t="s">
        <v>133</v>
      </c>
    </row>
    <row r="1046" spans="1:52" customFormat="1" x14ac:dyDescent="0.25">
      <c r="A1046">
        <v>322546</v>
      </c>
      <c r="B1046" t="s">
        <v>201</v>
      </c>
      <c r="P1046" t="s">
        <v>135</v>
      </c>
      <c r="AK1046" t="s">
        <v>136</v>
      </c>
      <c r="AL1046" t="s">
        <v>136</v>
      </c>
      <c r="AO1046" t="s">
        <v>135</v>
      </c>
      <c r="AQ1046" t="s">
        <v>135</v>
      </c>
      <c r="AU1046" t="s">
        <v>133</v>
      </c>
      <c r="AV1046" t="s">
        <v>133</v>
      </c>
      <c r="AW1046" t="s">
        <v>133</v>
      </c>
      <c r="AX1046" t="s">
        <v>133</v>
      </c>
      <c r="AY1046" t="s">
        <v>133</v>
      </c>
      <c r="AZ1046" t="s">
        <v>133</v>
      </c>
    </row>
    <row r="1047" spans="1:52" customFormat="1" x14ac:dyDescent="0.25">
      <c r="A1047">
        <v>326475</v>
      </c>
      <c r="B1047" t="s">
        <v>201</v>
      </c>
      <c r="W1047" t="s">
        <v>136</v>
      </c>
      <c r="AC1047" t="s">
        <v>136</v>
      </c>
      <c r="AG1047" t="s">
        <v>136</v>
      </c>
      <c r="AH1047" t="s">
        <v>135</v>
      </c>
      <c r="AK1047" t="s">
        <v>136</v>
      </c>
      <c r="AM1047" t="s">
        <v>136</v>
      </c>
      <c r="AO1047" t="s">
        <v>133</v>
      </c>
      <c r="AP1047" t="s">
        <v>133</v>
      </c>
      <c r="AQ1047" t="s">
        <v>133</v>
      </c>
      <c r="AR1047" t="s">
        <v>133</v>
      </c>
      <c r="AS1047" t="s">
        <v>133</v>
      </c>
      <c r="AT1047" t="s">
        <v>133</v>
      </c>
      <c r="AU1047" t="s">
        <v>133</v>
      </c>
      <c r="AV1047" t="s">
        <v>133</v>
      </c>
      <c r="AW1047" t="s">
        <v>133</v>
      </c>
      <c r="AX1047" t="s">
        <v>133</v>
      </c>
      <c r="AY1047" t="s">
        <v>133</v>
      </c>
      <c r="AZ1047" t="s">
        <v>133</v>
      </c>
    </row>
    <row r="1048" spans="1:52" customFormat="1" x14ac:dyDescent="0.25">
      <c r="A1048">
        <v>330845</v>
      </c>
      <c r="B1048" t="s">
        <v>201</v>
      </c>
      <c r="Z1048" t="s">
        <v>136</v>
      </c>
      <c r="AC1048" t="s">
        <v>136</v>
      </c>
      <c r="AE1048" t="s">
        <v>136</v>
      </c>
      <c r="AG1048" t="s">
        <v>135</v>
      </c>
      <c r="AH1048" t="s">
        <v>136</v>
      </c>
      <c r="AK1048" t="s">
        <v>136</v>
      </c>
      <c r="AO1048" t="s">
        <v>135</v>
      </c>
      <c r="AP1048" t="s">
        <v>135</v>
      </c>
      <c r="AQ1048" t="s">
        <v>133</v>
      </c>
      <c r="AR1048" t="s">
        <v>133</v>
      </c>
      <c r="AS1048" t="s">
        <v>133</v>
      </c>
      <c r="AT1048" t="s">
        <v>133</v>
      </c>
      <c r="AU1048" t="s">
        <v>133</v>
      </c>
      <c r="AV1048" t="s">
        <v>133</v>
      </c>
      <c r="AW1048" t="s">
        <v>133</v>
      </c>
      <c r="AX1048" t="s">
        <v>133</v>
      </c>
      <c r="AY1048" t="s">
        <v>133</v>
      </c>
      <c r="AZ1048" t="s">
        <v>133</v>
      </c>
    </row>
    <row r="1049" spans="1:52" customFormat="1" x14ac:dyDescent="0.25">
      <c r="A1049">
        <v>332825</v>
      </c>
      <c r="B1049" t="s">
        <v>201</v>
      </c>
      <c r="AG1049" t="s">
        <v>136</v>
      </c>
      <c r="AI1049" t="s">
        <v>136</v>
      </c>
      <c r="AJ1049" t="s">
        <v>136</v>
      </c>
      <c r="AK1049" t="s">
        <v>136</v>
      </c>
      <c r="AL1049" t="s">
        <v>136</v>
      </c>
      <c r="AO1049" t="s">
        <v>133</v>
      </c>
      <c r="AP1049" t="s">
        <v>133</v>
      </c>
      <c r="AQ1049" t="s">
        <v>133</v>
      </c>
      <c r="AR1049" t="s">
        <v>133</v>
      </c>
      <c r="AS1049" t="s">
        <v>133</v>
      </c>
      <c r="AT1049" t="s">
        <v>133</v>
      </c>
      <c r="AU1049" t="s">
        <v>133</v>
      </c>
      <c r="AV1049" t="s">
        <v>133</v>
      </c>
      <c r="AW1049" t="s">
        <v>133</v>
      </c>
      <c r="AX1049" t="s">
        <v>133</v>
      </c>
      <c r="AY1049" t="s">
        <v>133</v>
      </c>
      <c r="AZ1049" t="s">
        <v>133</v>
      </c>
    </row>
    <row r="1050" spans="1:52" customFormat="1" x14ac:dyDescent="0.25">
      <c r="A1050">
        <v>336278</v>
      </c>
      <c r="B1050" t="s">
        <v>201</v>
      </c>
      <c r="P1050" t="s">
        <v>136</v>
      </c>
      <c r="Z1050" t="s">
        <v>136</v>
      </c>
      <c r="AG1050" t="s">
        <v>136</v>
      </c>
      <c r="AI1050" t="s">
        <v>136</v>
      </c>
      <c r="AJ1050" t="s">
        <v>135</v>
      </c>
      <c r="AL1050" t="s">
        <v>136</v>
      </c>
      <c r="AO1050" t="s">
        <v>133</v>
      </c>
      <c r="AP1050" t="s">
        <v>133</v>
      </c>
      <c r="AQ1050" t="s">
        <v>133</v>
      </c>
      <c r="AR1050" t="s">
        <v>133</v>
      </c>
      <c r="AS1050" t="s">
        <v>133</v>
      </c>
      <c r="AT1050" t="s">
        <v>133</v>
      </c>
      <c r="AU1050" t="s">
        <v>133</v>
      </c>
      <c r="AV1050" t="s">
        <v>133</v>
      </c>
      <c r="AW1050" t="s">
        <v>133</v>
      </c>
      <c r="AX1050" t="s">
        <v>133</v>
      </c>
      <c r="AY1050" t="s">
        <v>133</v>
      </c>
      <c r="AZ1050" t="s">
        <v>133</v>
      </c>
    </row>
    <row r="1051" spans="1:52" customFormat="1" x14ac:dyDescent="0.25">
      <c r="A1051">
        <v>338300</v>
      </c>
      <c r="B1051" t="s">
        <v>201</v>
      </c>
      <c r="P1051" t="s">
        <v>136</v>
      </c>
      <c r="AG1051" t="s">
        <v>133</v>
      </c>
      <c r="AH1051" t="s">
        <v>136</v>
      </c>
      <c r="AI1051" t="s">
        <v>136</v>
      </c>
      <c r="AJ1051" t="s">
        <v>136</v>
      </c>
      <c r="AL1051" t="s">
        <v>135</v>
      </c>
      <c r="AO1051" t="s">
        <v>133</v>
      </c>
      <c r="AP1051" t="s">
        <v>133</v>
      </c>
      <c r="AQ1051" t="s">
        <v>133</v>
      </c>
      <c r="AR1051" t="s">
        <v>133</v>
      </c>
      <c r="AS1051" t="s">
        <v>133</v>
      </c>
      <c r="AT1051" t="s">
        <v>133</v>
      </c>
      <c r="AU1051" t="s">
        <v>133</v>
      </c>
      <c r="AV1051" t="s">
        <v>133</v>
      </c>
      <c r="AW1051" t="s">
        <v>133</v>
      </c>
      <c r="AX1051" t="s">
        <v>133</v>
      </c>
      <c r="AY1051" t="s">
        <v>133</v>
      </c>
      <c r="AZ1051" t="s">
        <v>133</v>
      </c>
    </row>
    <row r="1052" spans="1:52" customFormat="1" x14ac:dyDescent="0.25">
      <c r="A1052">
        <v>326652</v>
      </c>
      <c r="B1052" t="s">
        <v>201</v>
      </c>
      <c r="P1052" t="s">
        <v>136</v>
      </c>
      <c r="W1052" t="s">
        <v>136</v>
      </c>
      <c r="AD1052" t="s">
        <v>136</v>
      </c>
      <c r="AE1052" t="s">
        <v>136</v>
      </c>
      <c r="AI1052" t="s">
        <v>136</v>
      </c>
      <c r="AM1052" t="s">
        <v>136</v>
      </c>
      <c r="AO1052" t="s">
        <v>133</v>
      </c>
      <c r="AP1052" t="s">
        <v>133</v>
      </c>
      <c r="AQ1052" t="s">
        <v>133</v>
      </c>
      <c r="AR1052" t="s">
        <v>133</v>
      </c>
      <c r="AS1052" t="s">
        <v>133</v>
      </c>
      <c r="AT1052" t="s">
        <v>133</v>
      </c>
      <c r="AU1052" t="s">
        <v>133</v>
      </c>
      <c r="AV1052" t="s">
        <v>133</v>
      </c>
      <c r="AW1052" t="s">
        <v>133</v>
      </c>
      <c r="AX1052" t="s">
        <v>133</v>
      </c>
      <c r="AY1052" t="s">
        <v>133</v>
      </c>
      <c r="AZ1052" t="s">
        <v>133</v>
      </c>
    </row>
    <row r="1053" spans="1:52" customFormat="1" x14ac:dyDescent="0.25">
      <c r="A1053">
        <v>333918</v>
      </c>
      <c r="B1053" t="s">
        <v>201</v>
      </c>
      <c r="W1053" t="s">
        <v>136</v>
      </c>
      <c r="Z1053" t="s">
        <v>136</v>
      </c>
      <c r="AC1053" t="s">
        <v>136</v>
      </c>
      <c r="AG1053" t="s">
        <v>136</v>
      </c>
      <c r="AL1053" t="s">
        <v>136</v>
      </c>
      <c r="AO1053" t="s">
        <v>133</v>
      </c>
      <c r="AP1053" t="s">
        <v>133</v>
      </c>
      <c r="AQ1053" t="s">
        <v>133</v>
      </c>
      <c r="AR1053" t="s">
        <v>133</v>
      </c>
      <c r="AS1053" t="s">
        <v>133</v>
      </c>
      <c r="AT1053" t="s">
        <v>133</v>
      </c>
      <c r="AU1053" t="s">
        <v>133</v>
      </c>
      <c r="AV1053" t="s">
        <v>133</v>
      </c>
      <c r="AW1053" t="s">
        <v>133</v>
      </c>
      <c r="AX1053" t="s">
        <v>133</v>
      </c>
      <c r="AY1053" t="s">
        <v>133</v>
      </c>
      <c r="AZ1053" t="s">
        <v>133</v>
      </c>
    </row>
    <row r="1054" spans="1:52" customFormat="1" x14ac:dyDescent="0.25">
      <c r="A1054">
        <v>336602</v>
      </c>
      <c r="B1054" t="s">
        <v>201</v>
      </c>
      <c r="Z1054" t="s">
        <v>135</v>
      </c>
      <c r="AC1054" t="s">
        <v>136</v>
      </c>
      <c r="AD1054" t="s">
        <v>136</v>
      </c>
      <c r="AG1054" t="s">
        <v>136</v>
      </c>
      <c r="AL1054" t="s">
        <v>136</v>
      </c>
      <c r="AO1054" t="s">
        <v>135</v>
      </c>
      <c r="AP1054" t="s">
        <v>133</v>
      </c>
      <c r="AQ1054" t="s">
        <v>133</v>
      </c>
      <c r="AR1054" t="s">
        <v>133</v>
      </c>
      <c r="AS1054" t="s">
        <v>135</v>
      </c>
      <c r="AT1054" t="s">
        <v>135</v>
      </c>
      <c r="AU1054" t="s">
        <v>133</v>
      </c>
      <c r="AV1054" t="s">
        <v>133</v>
      </c>
      <c r="AW1054" t="s">
        <v>133</v>
      </c>
      <c r="AX1054" t="s">
        <v>133</v>
      </c>
      <c r="AY1054" t="s">
        <v>133</v>
      </c>
      <c r="AZ1054" t="s">
        <v>133</v>
      </c>
    </row>
    <row r="1055" spans="1:52" customFormat="1" x14ac:dyDescent="0.25">
      <c r="A1055">
        <v>337152</v>
      </c>
      <c r="B1055" t="s">
        <v>201</v>
      </c>
      <c r="R1055" t="s">
        <v>136</v>
      </c>
      <c r="AC1055" t="s">
        <v>136</v>
      </c>
      <c r="AH1055" t="s">
        <v>136</v>
      </c>
      <c r="AI1055" t="s">
        <v>136</v>
      </c>
      <c r="AK1055" t="s">
        <v>136</v>
      </c>
      <c r="AO1055" t="s">
        <v>133</v>
      </c>
      <c r="AP1055" t="s">
        <v>133</v>
      </c>
      <c r="AQ1055" t="s">
        <v>133</v>
      </c>
      <c r="AR1055" t="s">
        <v>133</v>
      </c>
      <c r="AS1055" t="s">
        <v>133</v>
      </c>
      <c r="AT1055" t="s">
        <v>133</v>
      </c>
      <c r="AU1055" t="s">
        <v>133</v>
      </c>
      <c r="AV1055" t="s">
        <v>133</v>
      </c>
      <c r="AW1055" t="s">
        <v>133</v>
      </c>
      <c r="AX1055" t="s">
        <v>133</v>
      </c>
      <c r="AY1055" t="s">
        <v>133</v>
      </c>
      <c r="AZ1055" t="s">
        <v>133</v>
      </c>
    </row>
    <row r="1056" spans="1:52" customFormat="1" x14ac:dyDescent="0.25">
      <c r="A1056">
        <v>317512</v>
      </c>
      <c r="B1056" t="s">
        <v>201</v>
      </c>
      <c r="Z1056" t="s">
        <v>136</v>
      </c>
      <c r="AI1056" t="s">
        <v>136</v>
      </c>
      <c r="AL1056" t="s">
        <v>136</v>
      </c>
      <c r="AM1056" t="s">
        <v>136</v>
      </c>
      <c r="AP1056" t="s">
        <v>135</v>
      </c>
      <c r="AQ1056" t="s">
        <v>135</v>
      </c>
      <c r="AR1056" t="s">
        <v>135</v>
      </c>
      <c r="AT1056" t="s">
        <v>135</v>
      </c>
      <c r="AU1056" t="s">
        <v>133</v>
      </c>
      <c r="AV1056" t="s">
        <v>133</v>
      </c>
      <c r="AW1056" t="s">
        <v>133</v>
      </c>
      <c r="AX1056" t="s">
        <v>133</v>
      </c>
      <c r="AY1056" t="s">
        <v>133</v>
      </c>
      <c r="AZ1056" t="s">
        <v>133</v>
      </c>
    </row>
    <row r="1057" spans="1:52" customFormat="1" x14ac:dyDescent="0.25">
      <c r="A1057">
        <v>329991</v>
      </c>
      <c r="B1057" t="s">
        <v>201</v>
      </c>
      <c r="AM1057" t="s">
        <v>136</v>
      </c>
      <c r="AO1057" t="s">
        <v>136</v>
      </c>
      <c r="AP1057" t="s">
        <v>135</v>
      </c>
      <c r="AQ1057" t="s">
        <v>135</v>
      </c>
      <c r="AR1057" t="s">
        <v>135</v>
      </c>
      <c r="AS1057" t="s">
        <v>135</v>
      </c>
      <c r="AT1057" t="s">
        <v>135</v>
      </c>
      <c r="AU1057" t="s">
        <v>133</v>
      </c>
      <c r="AV1057" t="s">
        <v>133</v>
      </c>
      <c r="AW1057" t="s">
        <v>133</v>
      </c>
      <c r="AX1057" t="s">
        <v>133</v>
      </c>
      <c r="AY1057" t="s">
        <v>133</v>
      </c>
      <c r="AZ1057" t="s">
        <v>133</v>
      </c>
    </row>
    <row r="1058" spans="1:52" customFormat="1" x14ac:dyDescent="0.25">
      <c r="A1058">
        <v>330530</v>
      </c>
      <c r="B1058" t="s">
        <v>201</v>
      </c>
      <c r="H1058" t="s">
        <v>136</v>
      </c>
      <c r="AH1058" t="s">
        <v>135</v>
      </c>
      <c r="AL1058" t="s">
        <v>135</v>
      </c>
      <c r="AO1058" t="s">
        <v>135</v>
      </c>
      <c r="AP1058" t="s">
        <v>135</v>
      </c>
      <c r="AQ1058" t="s">
        <v>133</v>
      </c>
      <c r="AR1058" t="s">
        <v>133</v>
      </c>
      <c r="AS1058" t="s">
        <v>133</v>
      </c>
      <c r="AT1058" t="s">
        <v>133</v>
      </c>
      <c r="AU1058" t="s">
        <v>133</v>
      </c>
      <c r="AV1058" t="s">
        <v>133</v>
      </c>
      <c r="AW1058" t="s">
        <v>133</v>
      </c>
      <c r="AX1058" t="s">
        <v>133</v>
      </c>
      <c r="AY1058" t="s">
        <v>133</v>
      </c>
      <c r="AZ1058" t="s">
        <v>133</v>
      </c>
    </row>
    <row r="1059" spans="1:52" customFormat="1" x14ac:dyDescent="0.25">
      <c r="A1059">
        <v>324670</v>
      </c>
      <c r="B1059" t="s">
        <v>201</v>
      </c>
      <c r="Z1059" t="s">
        <v>133</v>
      </c>
      <c r="AE1059" t="s">
        <v>133</v>
      </c>
      <c r="AI1059" t="s">
        <v>136</v>
      </c>
      <c r="AK1059" t="s">
        <v>136</v>
      </c>
      <c r="AO1059" t="s">
        <v>136</v>
      </c>
      <c r="AP1059" t="s">
        <v>133</v>
      </c>
      <c r="AQ1059" t="s">
        <v>133</v>
      </c>
      <c r="AS1059" t="s">
        <v>135</v>
      </c>
      <c r="AU1059" t="s">
        <v>135</v>
      </c>
      <c r="AV1059" t="s">
        <v>133</v>
      </c>
      <c r="AW1059" t="s">
        <v>133</v>
      </c>
      <c r="AX1059" t="s">
        <v>133</v>
      </c>
      <c r="AZ1059" t="s">
        <v>133</v>
      </c>
    </row>
    <row r="1060" spans="1:52" customFormat="1" x14ac:dyDescent="0.25">
      <c r="A1060">
        <v>327133</v>
      </c>
      <c r="B1060" t="s">
        <v>201</v>
      </c>
      <c r="AH1060" t="s">
        <v>136</v>
      </c>
      <c r="AO1060" t="s">
        <v>135</v>
      </c>
      <c r="AP1060" t="s">
        <v>135</v>
      </c>
      <c r="AQ1060" t="s">
        <v>135</v>
      </c>
      <c r="AR1060" t="s">
        <v>135</v>
      </c>
      <c r="AS1060" t="s">
        <v>135</v>
      </c>
      <c r="AT1060" t="s">
        <v>135</v>
      </c>
      <c r="AU1060" t="s">
        <v>133</v>
      </c>
      <c r="AV1060" t="s">
        <v>133</v>
      </c>
      <c r="AW1060" t="s">
        <v>133</v>
      </c>
      <c r="AX1060" t="s">
        <v>135</v>
      </c>
      <c r="AY1060" t="s">
        <v>135</v>
      </c>
      <c r="AZ1060" t="s">
        <v>133</v>
      </c>
    </row>
    <row r="1061" spans="1:52" customFormat="1" x14ac:dyDescent="0.25">
      <c r="A1061">
        <v>327919</v>
      </c>
      <c r="B1061" t="s">
        <v>201</v>
      </c>
      <c r="Y1061" t="s">
        <v>135</v>
      </c>
      <c r="AK1061" t="s">
        <v>136</v>
      </c>
      <c r="AO1061" t="s">
        <v>135</v>
      </c>
      <c r="AP1061" t="s">
        <v>135</v>
      </c>
      <c r="AQ1061" t="s">
        <v>135</v>
      </c>
      <c r="AR1061" t="s">
        <v>135</v>
      </c>
      <c r="AS1061" t="s">
        <v>135</v>
      </c>
      <c r="AT1061" t="s">
        <v>135</v>
      </c>
      <c r="AU1061" t="s">
        <v>133</v>
      </c>
      <c r="AV1061" t="s">
        <v>133</v>
      </c>
      <c r="AW1061" t="s">
        <v>133</v>
      </c>
      <c r="AX1061" t="s">
        <v>133</v>
      </c>
      <c r="AY1061" t="s">
        <v>133</v>
      </c>
      <c r="AZ1061" t="s">
        <v>133</v>
      </c>
    </row>
    <row r="1062" spans="1:52" customFormat="1" x14ac:dyDescent="0.25">
      <c r="A1062">
        <v>330304</v>
      </c>
      <c r="B1062" t="s">
        <v>201</v>
      </c>
      <c r="AC1062" t="s">
        <v>136</v>
      </c>
      <c r="AI1062" t="s">
        <v>136</v>
      </c>
      <c r="AJ1062" t="s">
        <v>136</v>
      </c>
      <c r="AM1062" t="s">
        <v>136</v>
      </c>
      <c r="AO1062" t="s">
        <v>135</v>
      </c>
      <c r="AP1062" t="s">
        <v>135</v>
      </c>
      <c r="AQ1062" t="s">
        <v>135</v>
      </c>
      <c r="AR1062" t="s">
        <v>135</v>
      </c>
      <c r="AU1062" t="s">
        <v>133</v>
      </c>
      <c r="AV1062" t="s">
        <v>133</v>
      </c>
      <c r="AW1062" t="s">
        <v>133</v>
      </c>
      <c r="AX1062" t="s">
        <v>133</v>
      </c>
      <c r="AY1062" t="s">
        <v>133</v>
      </c>
      <c r="AZ1062" t="s">
        <v>133</v>
      </c>
    </row>
    <row r="1063" spans="1:52" customFormat="1" x14ac:dyDescent="0.25">
      <c r="A1063">
        <v>333541</v>
      </c>
      <c r="B1063" t="s">
        <v>201</v>
      </c>
      <c r="AD1063" t="s">
        <v>135</v>
      </c>
      <c r="AG1063" t="s">
        <v>135</v>
      </c>
      <c r="AO1063" t="s">
        <v>136</v>
      </c>
      <c r="AP1063" t="s">
        <v>135</v>
      </c>
      <c r="AQ1063" t="s">
        <v>135</v>
      </c>
      <c r="AR1063" t="s">
        <v>135</v>
      </c>
      <c r="AS1063" t="s">
        <v>136</v>
      </c>
      <c r="AT1063" t="s">
        <v>135</v>
      </c>
      <c r="AU1063" t="s">
        <v>4606</v>
      </c>
      <c r="AV1063" t="s">
        <v>4606</v>
      </c>
      <c r="AW1063" t="s">
        <v>133</v>
      </c>
      <c r="AX1063" t="s">
        <v>133</v>
      </c>
      <c r="AY1063" t="s">
        <v>133</v>
      </c>
      <c r="AZ1063" t="s">
        <v>133</v>
      </c>
    </row>
    <row r="1064" spans="1:52" customFormat="1" x14ac:dyDescent="0.25">
      <c r="A1064">
        <v>337160</v>
      </c>
      <c r="B1064" t="s">
        <v>201</v>
      </c>
      <c r="AG1064" t="s">
        <v>136</v>
      </c>
      <c r="AI1064" t="s">
        <v>136</v>
      </c>
      <c r="AJ1064" t="s">
        <v>136</v>
      </c>
      <c r="AL1064" t="s">
        <v>136</v>
      </c>
      <c r="AO1064" t="s">
        <v>133</v>
      </c>
      <c r="AP1064" t="s">
        <v>133</v>
      </c>
      <c r="AQ1064" t="s">
        <v>133</v>
      </c>
      <c r="AR1064" t="s">
        <v>135</v>
      </c>
      <c r="AS1064" t="s">
        <v>133</v>
      </c>
      <c r="AT1064" t="s">
        <v>135</v>
      </c>
      <c r="AU1064" t="s">
        <v>133</v>
      </c>
      <c r="AV1064" t="s">
        <v>133</v>
      </c>
      <c r="AW1064" t="s">
        <v>133</v>
      </c>
      <c r="AX1064" t="s">
        <v>133</v>
      </c>
      <c r="AY1064" t="s">
        <v>133</v>
      </c>
      <c r="AZ1064" t="s">
        <v>133</v>
      </c>
    </row>
    <row r="1065" spans="1:52" customFormat="1" x14ac:dyDescent="0.25">
      <c r="A1065">
        <v>337180</v>
      </c>
      <c r="B1065" t="s">
        <v>201</v>
      </c>
      <c r="AG1065" t="s">
        <v>136</v>
      </c>
      <c r="AJ1065" t="s">
        <v>136</v>
      </c>
      <c r="AM1065" t="s">
        <v>136</v>
      </c>
      <c r="AO1065" t="s">
        <v>135</v>
      </c>
      <c r="AP1065" t="s">
        <v>135</v>
      </c>
      <c r="AQ1065" t="s">
        <v>135</v>
      </c>
      <c r="AR1065" t="s">
        <v>135</v>
      </c>
      <c r="AS1065" t="s">
        <v>135</v>
      </c>
      <c r="AT1065" t="s">
        <v>135</v>
      </c>
      <c r="AU1065" t="s">
        <v>133</v>
      </c>
      <c r="AV1065" t="s">
        <v>133</v>
      </c>
      <c r="AW1065" t="s">
        <v>133</v>
      </c>
      <c r="AX1065" t="s">
        <v>133</v>
      </c>
      <c r="AY1065" t="s">
        <v>133</v>
      </c>
      <c r="AZ1065" t="s">
        <v>133</v>
      </c>
    </row>
    <row r="1066" spans="1:52" customFormat="1" x14ac:dyDescent="0.25">
      <c r="A1066">
        <v>320244</v>
      </c>
      <c r="B1066" t="s">
        <v>201</v>
      </c>
      <c r="AI1066" t="s">
        <v>136</v>
      </c>
      <c r="AJ1066" t="s">
        <v>133</v>
      </c>
      <c r="AK1066" t="s">
        <v>135</v>
      </c>
      <c r="AO1066" t="s">
        <v>135</v>
      </c>
      <c r="AP1066" t="s">
        <v>133</v>
      </c>
      <c r="AQ1066" t="s">
        <v>133</v>
      </c>
      <c r="AR1066" t="s">
        <v>135</v>
      </c>
      <c r="AS1066" t="s">
        <v>133</v>
      </c>
      <c r="AT1066" t="s">
        <v>135</v>
      </c>
      <c r="AU1066" t="s">
        <v>133</v>
      </c>
      <c r="AV1066" t="s">
        <v>133</v>
      </c>
      <c r="AW1066" t="s">
        <v>133</v>
      </c>
      <c r="AX1066" t="s">
        <v>133</v>
      </c>
      <c r="AY1066" t="s">
        <v>133</v>
      </c>
      <c r="AZ1066" t="s">
        <v>133</v>
      </c>
    </row>
    <row r="1067" spans="1:52" customFormat="1" x14ac:dyDescent="0.25">
      <c r="A1067">
        <v>329140</v>
      </c>
      <c r="B1067" t="s">
        <v>201</v>
      </c>
      <c r="AG1067" t="s">
        <v>135</v>
      </c>
      <c r="AI1067" t="s">
        <v>136</v>
      </c>
      <c r="AJ1067" t="s">
        <v>135</v>
      </c>
      <c r="AM1067" t="s">
        <v>136</v>
      </c>
      <c r="AO1067" t="s">
        <v>133</v>
      </c>
      <c r="AP1067" t="s">
        <v>133</v>
      </c>
      <c r="AQ1067" t="s">
        <v>133</v>
      </c>
      <c r="AR1067" t="s">
        <v>133</v>
      </c>
      <c r="AS1067" t="s">
        <v>133</v>
      </c>
      <c r="AT1067" t="s">
        <v>133</v>
      </c>
      <c r="AU1067" t="s">
        <v>133</v>
      </c>
      <c r="AV1067" t="s">
        <v>133</v>
      </c>
      <c r="AW1067" t="s">
        <v>133</v>
      </c>
      <c r="AX1067" t="s">
        <v>133</v>
      </c>
      <c r="AY1067" t="s">
        <v>133</v>
      </c>
      <c r="AZ1067" t="s">
        <v>133</v>
      </c>
    </row>
    <row r="1068" spans="1:52" customFormat="1" x14ac:dyDescent="0.25">
      <c r="A1068">
        <v>329567</v>
      </c>
      <c r="B1068" t="s">
        <v>201</v>
      </c>
      <c r="V1068" t="s">
        <v>135</v>
      </c>
      <c r="AA1068" t="s">
        <v>135</v>
      </c>
      <c r="AG1068" t="s">
        <v>136</v>
      </c>
      <c r="AM1068" t="s">
        <v>136</v>
      </c>
      <c r="AO1068" t="s">
        <v>135</v>
      </c>
      <c r="AP1068" t="s">
        <v>135</v>
      </c>
      <c r="AQ1068" t="s">
        <v>135</v>
      </c>
      <c r="AR1068" t="s">
        <v>135</v>
      </c>
      <c r="AS1068" t="s">
        <v>135</v>
      </c>
      <c r="AT1068" t="s">
        <v>135</v>
      </c>
      <c r="AU1068" t="s">
        <v>133</v>
      </c>
      <c r="AV1068" t="s">
        <v>133</v>
      </c>
      <c r="AW1068" t="s">
        <v>133</v>
      </c>
      <c r="AX1068" t="s">
        <v>133</v>
      </c>
      <c r="AY1068" t="s">
        <v>133</v>
      </c>
      <c r="AZ1068" t="s">
        <v>133</v>
      </c>
    </row>
    <row r="1069" spans="1:52" customFormat="1" x14ac:dyDescent="0.25">
      <c r="A1069">
        <v>331429</v>
      </c>
      <c r="B1069" t="s">
        <v>201</v>
      </c>
      <c r="AG1069" t="s">
        <v>135</v>
      </c>
      <c r="AI1069" t="s">
        <v>136</v>
      </c>
      <c r="AJ1069" t="s">
        <v>136</v>
      </c>
      <c r="AO1069" t="s">
        <v>136</v>
      </c>
      <c r="AP1069" t="s">
        <v>133</v>
      </c>
      <c r="AQ1069" t="s">
        <v>133</v>
      </c>
      <c r="AR1069" t="s">
        <v>133</v>
      </c>
      <c r="AS1069" t="s">
        <v>136</v>
      </c>
      <c r="AT1069" t="s">
        <v>133</v>
      </c>
      <c r="AU1069" t="s">
        <v>135</v>
      </c>
      <c r="AV1069" t="s">
        <v>133</v>
      </c>
      <c r="AW1069" t="s">
        <v>133</v>
      </c>
      <c r="AX1069" t="s">
        <v>133</v>
      </c>
      <c r="AY1069" t="s">
        <v>133</v>
      </c>
      <c r="AZ1069" t="s">
        <v>133</v>
      </c>
    </row>
    <row r="1070" spans="1:52" customFormat="1" x14ac:dyDescent="0.25">
      <c r="A1070">
        <v>331450</v>
      </c>
      <c r="B1070" t="s">
        <v>201</v>
      </c>
      <c r="AC1070" t="s">
        <v>136</v>
      </c>
      <c r="AG1070" t="s">
        <v>135</v>
      </c>
      <c r="AJ1070" t="s">
        <v>133</v>
      </c>
      <c r="AO1070" t="s">
        <v>133</v>
      </c>
      <c r="AP1070" t="s">
        <v>133</v>
      </c>
      <c r="AQ1070" t="s">
        <v>133</v>
      </c>
      <c r="AR1070" t="s">
        <v>133</v>
      </c>
      <c r="AS1070" t="s">
        <v>133</v>
      </c>
      <c r="AT1070" t="s">
        <v>133</v>
      </c>
      <c r="AU1070" t="s">
        <v>133</v>
      </c>
      <c r="AV1070" t="s">
        <v>133</v>
      </c>
      <c r="AW1070" t="s">
        <v>133</v>
      </c>
      <c r="AX1070" t="s">
        <v>133</v>
      </c>
      <c r="AY1070" t="s">
        <v>133</v>
      </c>
      <c r="AZ1070" t="s">
        <v>133</v>
      </c>
    </row>
    <row r="1071" spans="1:52" customFormat="1" x14ac:dyDescent="0.25">
      <c r="A1071">
        <v>331457</v>
      </c>
      <c r="B1071" t="s">
        <v>201</v>
      </c>
      <c r="X1071" t="s">
        <v>136</v>
      </c>
      <c r="Z1071" t="s">
        <v>136</v>
      </c>
      <c r="AO1071" t="s">
        <v>136</v>
      </c>
      <c r="AP1071" t="s">
        <v>133</v>
      </c>
      <c r="AQ1071" t="s">
        <v>133</v>
      </c>
      <c r="AR1071" t="s">
        <v>133</v>
      </c>
      <c r="AS1071" t="s">
        <v>136</v>
      </c>
      <c r="AT1071" t="s">
        <v>133</v>
      </c>
      <c r="AU1071" t="s">
        <v>135</v>
      </c>
      <c r="AV1071" t="s">
        <v>133</v>
      </c>
      <c r="AW1071" t="s">
        <v>133</v>
      </c>
      <c r="AX1071" t="s">
        <v>133</v>
      </c>
      <c r="AY1071" t="s">
        <v>135</v>
      </c>
      <c r="AZ1071" t="s">
        <v>133</v>
      </c>
    </row>
    <row r="1072" spans="1:52" customFormat="1" x14ac:dyDescent="0.25">
      <c r="A1072">
        <v>331678</v>
      </c>
      <c r="B1072" t="s">
        <v>201</v>
      </c>
      <c r="AG1072" t="s">
        <v>136</v>
      </c>
      <c r="AI1072" t="s">
        <v>136</v>
      </c>
      <c r="AO1072" t="s">
        <v>135</v>
      </c>
      <c r="AP1072" t="s">
        <v>133</v>
      </c>
      <c r="AQ1072" t="s">
        <v>133</v>
      </c>
      <c r="AS1072" t="s">
        <v>135</v>
      </c>
      <c r="AT1072" t="s">
        <v>135</v>
      </c>
      <c r="AU1072" t="s">
        <v>133</v>
      </c>
      <c r="AV1072" t="s">
        <v>133</v>
      </c>
      <c r="AW1072" t="s">
        <v>133</v>
      </c>
      <c r="AX1072" t="s">
        <v>133</v>
      </c>
      <c r="AY1072" t="s">
        <v>133</v>
      </c>
      <c r="AZ1072" t="s">
        <v>133</v>
      </c>
    </row>
    <row r="1073" spans="1:52" customFormat="1" x14ac:dyDescent="0.25">
      <c r="A1073">
        <v>332572</v>
      </c>
      <c r="B1073" t="s">
        <v>201</v>
      </c>
      <c r="AG1073" t="s">
        <v>135</v>
      </c>
      <c r="AO1073" t="s">
        <v>136</v>
      </c>
      <c r="AP1073" t="s">
        <v>135</v>
      </c>
      <c r="AQ1073" t="s">
        <v>136</v>
      </c>
      <c r="AR1073" t="s">
        <v>136</v>
      </c>
      <c r="AU1073" t="s">
        <v>133</v>
      </c>
      <c r="AV1073" t="s">
        <v>133</v>
      </c>
      <c r="AW1073" t="s">
        <v>133</v>
      </c>
      <c r="AX1073" t="s">
        <v>133</v>
      </c>
      <c r="AY1073" t="s">
        <v>133</v>
      </c>
      <c r="AZ1073" t="s">
        <v>133</v>
      </c>
    </row>
    <row r="1074" spans="1:52" customFormat="1" x14ac:dyDescent="0.25">
      <c r="A1074">
        <v>332980</v>
      </c>
      <c r="B1074" t="s">
        <v>201</v>
      </c>
      <c r="AJ1074" t="s">
        <v>136</v>
      </c>
      <c r="AL1074" t="s">
        <v>135</v>
      </c>
      <c r="AO1074" t="s">
        <v>133</v>
      </c>
      <c r="AP1074" t="s">
        <v>133</v>
      </c>
      <c r="AQ1074" t="s">
        <v>133</v>
      </c>
      <c r="AR1074" t="s">
        <v>133</v>
      </c>
      <c r="AS1074" t="s">
        <v>135</v>
      </c>
      <c r="AT1074" t="s">
        <v>133</v>
      </c>
      <c r="AU1074" t="s">
        <v>133</v>
      </c>
      <c r="AV1074" t="s">
        <v>133</v>
      </c>
      <c r="AW1074" t="s">
        <v>133</v>
      </c>
      <c r="AX1074" t="s">
        <v>133</v>
      </c>
      <c r="AY1074" t="s">
        <v>133</v>
      </c>
      <c r="AZ1074" t="s">
        <v>133</v>
      </c>
    </row>
    <row r="1075" spans="1:52" customFormat="1" x14ac:dyDescent="0.25">
      <c r="A1075">
        <v>336428</v>
      </c>
      <c r="B1075" t="s">
        <v>201</v>
      </c>
      <c r="AC1075" t="s">
        <v>135</v>
      </c>
      <c r="AL1075" t="s">
        <v>135</v>
      </c>
      <c r="AO1075" t="s">
        <v>4606</v>
      </c>
      <c r="AP1075" t="s">
        <v>4606</v>
      </c>
      <c r="AQ1075" t="s">
        <v>133</v>
      </c>
      <c r="AR1075" t="s">
        <v>133</v>
      </c>
      <c r="AS1075" t="s">
        <v>133</v>
      </c>
      <c r="AT1075" t="s">
        <v>133</v>
      </c>
      <c r="AU1075" t="s">
        <v>133</v>
      </c>
      <c r="AV1075" t="s">
        <v>133</v>
      </c>
      <c r="AW1075" t="s">
        <v>133</v>
      </c>
      <c r="AX1075" t="s">
        <v>133</v>
      </c>
      <c r="AY1075" t="s">
        <v>133</v>
      </c>
      <c r="AZ1075" t="s">
        <v>133</v>
      </c>
    </row>
    <row r="1076" spans="1:52" customFormat="1" x14ac:dyDescent="0.25">
      <c r="A1076">
        <v>318778</v>
      </c>
      <c r="B1076" t="s">
        <v>201</v>
      </c>
      <c r="AG1076" t="s">
        <v>136</v>
      </c>
      <c r="AM1076" t="s">
        <v>136</v>
      </c>
      <c r="AQ1076" t="s">
        <v>135</v>
      </c>
      <c r="AR1076" t="s">
        <v>135</v>
      </c>
      <c r="AT1076" t="s">
        <v>135</v>
      </c>
      <c r="AU1076" t="s">
        <v>133</v>
      </c>
      <c r="AV1076" t="s">
        <v>133</v>
      </c>
      <c r="AW1076" t="s">
        <v>133</v>
      </c>
      <c r="AX1076" t="s">
        <v>133</v>
      </c>
      <c r="AY1076" t="s">
        <v>133</v>
      </c>
      <c r="AZ1076" t="s">
        <v>133</v>
      </c>
    </row>
    <row r="1077" spans="1:52" customFormat="1" x14ac:dyDescent="0.25">
      <c r="A1077">
        <v>337360</v>
      </c>
      <c r="B1077" t="s">
        <v>201</v>
      </c>
      <c r="AL1077" t="s">
        <v>136</v>
      </c>
      <c r="AO1077" t="s">
        <v>135</v>
      </c>
      <c r="AP1077" t="s">
        <v>135</v>
      </c>
      <c r="AQ1077" t="s">
        <v>135</v>
      </c>
      <c r="AR1077" t="s">
        <v>135</v>
      </c>
      <c r="AS1077" t="s">
        <v>135</v>
      </c>
      <c r="AT1077" t="s">
        <v>135</v>
      </c>
      <c r="AU1077" t="s">
        <v>133</v>
      </c>
      <c r="AV1077" t="s">
        <v>133</v>
      </c>
      <c r="AW1077" t="s">
        <v>133</v>
      </c>
      <c r="AX1077" t="s">
        <v>133</v>
      </c>
      <c r="AY1077" t="s">
        <v>133</v>
      </c>
      <c r="AZ1077" t="s">
        <v>133</v>
      </c>
    </row>
    <row r="1078" spans="1:52" customFormat="1" x14ac:dyDescent="0.25">
      <c r="A1078">
        <v>337900</v>
      </c>
      <c r="B1078" t="s">
        <v>201</v>
      </c>
      <c r="AO1078" t="s">
        <v>135</v>
      </c>
      <c r="AQ1078" t="s">
        <v>133</v>
      </c>
      <c r="AR1078" t="s">
        <v>133</v>
      </c>
      <c r="AS1078" t="s">
        <v>133</v>
      </c>
      <c r="AT1078" t="s">
        <v>133</v>
      </c>
      <c r="AU1078" t="s">
        <v>133</v>
      </c>
      <c r="AV1078" t="s">
        <v>133</v>
      </c>
      <c r="AW1078" t="s">
        <v>133</v>
      </c>
      <c r="AX1078" t="s">
        <v>133</v>
      </c>
      <c r="AY1078" t="s">
        <v>133</v>
      </c>
      <c r="AZ1078" t="s">
        <v>133</v>
      </c>
    </row>
    <row r="1079" spans="1:52" customFormat="1" x14ac:dyDescent="0.25">
      <c r="A1079">
        <v>338265</v>
      </c>
      <c r="B1079" t="s">
        <v>201</v>
      </c>
      <c r="AF1079" t="s">
        <v>135</v>
      </c>
      <c r="AG1079" t="s">
        <v>133</v>
      </c>
      <c r="AH1079" t="s">
        <v>136</v>
      </c>
      <c r="AO1079" t="s">
        <v>133</v>
      </c>
      <c r="AP1079" t="s">
        <v>133</v>
      </c>
      <c r="AQ1079" t="s">
        <v>133</v>
      </c>
      <c r="AR1079" t="s">
        <v>133</v>
      </c>
      <c r="AS1079" t="s">
        <v>133</v>
      </c>
      <c r="AT1079" t="s">
        <v>133</v>
      </c>
      <c r="AU1079" t="s">
        <v>133</v>
      </c>
      <c r="AV1079" t="s">
        <v>133</v>
      </c>
      <c r="AW1079" t="s">
        <v>133</v>
      </c>
      <c r="AX1079" t="s">
        <v>133</v>
      </c>
      <c r="AY1079" t="s">
        <v>133</v>
      </c>
      <c r="AZ1079" t="s">
        <v>133</v>
      </c>
    </row>
    <row r="1080" spans="1:52" customFormat="1" x14ac:dyDescent="0.25">
      <c r="A1080">
        <v>319343</v>
      </c>
      <c r="B1080" t="s">
        <v>201</v>
      </c>
      <c r="AO1080" t="s">
        <v>135</v>
      </c>
      <c r="AP1080" t="s">
        <v>135</v>
      </c>
      <c r="AT1080" t="s">
        <v>135</v>
      </c>
      <c r="AU1080" t="s">
        <v>135</v>
      </c>
      <c r="AV1080" t="s">
        <v>135</v>
      </c>
      <c r="AW1080" t="s">
        <v>135</v>
      </c>
      <c r="AX1080" t="s">
        <v>133</v>
      </c>
      <c r="AY1080" t="s">
        <v>133</v>
      </c>
      <c r="AZ1080" t="s">
        <v>133</v>
      </c>
    </row>
    <row r="1081" spans="1:52" customFormat="1" x14ac:dyDescent="0.25">
      <c r="A1081">
        <v>330384</v>
      </c>
      <c r="B1081" t="s">
        <v>201</v>
      </c>
      <c r="Z1081" t="s">
        <v>136</v>
      </c>
      <c r="AG1081" t="s">
        <v>136</v>
      </c>
      <c r="AI1081" t="s">
        <v>136</v>
      </c>
      <c r="AK1081" t="s">
        <v>136</v>
      </c>
      <c r="AP1081" t="s">
        <v>133</v>
      </c>
      <c r="AQ1081" t="s">
        <v>133</v>
      </c>
      <c r="AS1081" t="s">
        <v>135</v>
      </c>
      <c r="AT1081" t="s">
        <v>136</v>
      </c>
      <c r="AU1081" t="s">
        <v>135</v>
      </c>
      <c r="AV1081" t="s">
        <v>133</v>
      </c>
      <c r="AW1081" t="s">
        <v>133</v>
      </c>
      <c r="AX1081" t="s">
        <v>135</v>
      </c>
      <c r="AY1081" t="s">
        <v>135</v>
      </c>
      <c r="AZ1081" t="s">
        <v>133</v>
      </c>
    </row>
    <row r="1082" spans="1:52" customFormat="1" x14ac:dyDescent="0.25">
      <c r="A1082">
        <v>331242</v>
      </c>
      <c r="B1082" t="s">
        <v>201</v>
      </c>
      <c r="I1082" t="s">
        <v>135</v>
      </c>
      <c r="AA1082" t="s">
        <v>135</v>
      </c>
      <c r="AM1082" t="s">
        <v>135</v>
      </c>
      <c r="AO1082" t="s">
        <v>133</v>
      </c>
      <c r="AP1082" t="s">
        <v>133</v>
      </c>
      <c r="AQ1082" t="s">
        <v>133</v>
      </c>
      <c r="AR1082" t="s">
        <v>133</v>
      </c>
      <c r="AS1082" t="s">
        <v>135</v>
      </c>
      <c r="AT1082" t="s">
        <v>135</v>
      </c>
      <c r="AU1082" t="s">
        <v>133</v>
      </c>
      <c r="AV1082" t="s">
        <v>133</v>
      </c>
      <c r="AW1082" t="s">
        <v>133</v>
      </c>
      <c r="AX1082" t="s">
        <v>133</v>
      </c>
      <c r="AY1082" t="s">
        <v>133</v>
      </c>
      <c r="AZ1082" t="s">
        <v>133</v>
      </c>
    </row>
    <row r="1083" spans="1:52" customFormat="1" x14ac:dyDescent="0.25">
      <c r="A1083">
        <v>331405</v>
      </c>
      <c r="B1083" t="s">
        <v>201</v>
      </c>
      <c r="AE1083" t="s">
        <v>136</v>
      </c>
      <c r="AG1083" t="s">
        <v>135</v>
      </c>
      <c r="AI1083" t="s">
        <v>136</v>
      </c>
      <c r="AJ1083" t="s">
        <v>135</v>
      </c>
      <c r="AO1083" t="s">
        <v>133</v>
      </c>
      <c r="AP1083" t="s">
        <v>133</v>
      </c>
      <c r="AQ1083" t="s">
        <v>135</v>
      </c>
      <c r="AR1083" t="s">
        <v>135</v>
      </c>
      <c r="AS1083" t="s">
        <v>133</v>
      </c>
      <c r="AT1083" t="s">
        <v>135</v>
      </c>
      <c r="AU1083" t="s">
        <v>133</v>
      </c>
      <c r="AV1083" t="s">
        <v>133</v>
      </c>
      <c r="AW1083" t="s">
        <v>133</v>
      </c>
      <c r="AX1083" t="s">
        <v>133</v>
      </c>
      <c r="AY1083" t="s">
        <v>133</v>
      </c>
      <c r="AZ1083" t="s">
        <v>133</v>
      </c>
    </row>
    <row r="1084" spans="1:52" customFormat="1" x14ac:dyDescent="0.25">
      <c r="A1084">
        <v>331943</v>
      </c>
      <c r="B1084" t="s">
        <v>201</v>
      </c>
      <c r="AG1084" t="s">
        <v>136</v>
      </c>
      <c r="AI1084" t="s">
        <v>136</v>
      </c>
      <c r="AJ1084" t="s">
        <v>136</v>
      </c>
      <c r="AO1084" t="s">
        <v>135</v>
      </c>
      <c r="AP1084" t="s">
        <v>135</v>
      </c>
      <c r="AQ1084" t="s">
        <v>133</v>
      </c>
      <c r="AR1084" t="s">
        <v>135</v>
      </c>
      <c r="AS1084" t="s">
        <v>133</v>
      </c>
      <c r="AT1084" t="s">
        <v>133</v>
      </c>
      <c r="AU1084" t="s">
        <v>133</v>
      </c>
      <c r="AV1084" t="s">
        <v>133</v>
      </c>
      <c r="AW1084" t="s">
        <v>133</v>
      </c>
      <c r="AX1084" t="s">
        <v>133</v>
      </c>
      <c r="AY1084" t="s">
        <v>133</v>
      </c>
      <c r="AZ1084" t="s">
        <v>133</v>
      </c>
    </row>
    <row r="1085" spans="1:52" customFormat="1" x14ac:dyDescent="0.25">
      <c r="A1085">
        <v>332196</v>
      </c>
      <c r="B1085" t="s">
        <v>201</v>
      </c>
      <c r="Z1085" t="s">
        <v>136</v>
      </c>
      <c r="AG1085" t="s">
        <v>136</v>
      </c>
      <c r="AK1085" t="s">
        <v>136</v>
      </c>
      <c r="AM1085" t="s">
        <v>136</v>
      </c>
      <c r="AO1085" t="s">
        <v>133</v>
      </c>
      <c r="AP1085" t="s">
        <v>133</v>
      </c>
      <c r="AQ1085" t="s">
        <v>133</v>
      </c>
      <c r="AR1085" t="s">
        <v>133</v>
      </c>
      <c r="AS1085" t="s">
        <v>133</v>
      </c>
      <c r="AT1085" t="s">
        <v>133</v>
      </c>
      <c r="AU1085" t="s">
        <v>133</v>
      </c>
      <c r="AV1085" t="s">
        <v>133</v>
      </c>
      <c r="AW1085" t="s">
        <v>133</v>
      </c>
      <c r="AX1085" t="s">
        <v>133</v>
      </c>
      <c r="AY1085" t="s">
        <v>133</v>
      </c>
      <c r="AZ1085" t="s">
        <v>133</v>
      </c>
    </row>
    <row r="1086" spans="1:52" customFormat="1" x14ac:dyDescent="0.25">
      <c r="A1086">
        <v>332267</v>
      </c>
      <c r="B1086" t="s">
        <v>201</v>
      </c>
      <c r="AE1086" t="s">
        <v>136</v>
      </c>
      <c r="AG1086" t="s">
        <v>136</v>
      </c>
      <c r="AI1086" t="s">
        <v>136</v>
      </c>
      <c r="AJ1086" t="s">
        <v>136</v>
      </c>
      <c r="AO1086" t="s">
        <v>136</v>
      </c>
      <c r="AP1086" t="s">
        <v>135</v>
      </c>
      <c r="AQ1086" t="s">
        <v>136</v>
      </c>
      <c r="AR1086" t="s">
        <v>136</v>
      </c>
      <c r="AS1086" t="s">
        <v>135</v>
      </c>
      <c r="AT1086" t="s">
        <v>135</v>
      </c>
      <c r="AU1086" t="s">
        <v>133</v>
      </c>
      <c r="AV1086" t="s">
        <v>133</v>
      </c>
      <c r="AW1086" t="s">
        <v>133</v>
      </c>
      <c r="AX1086" t="s">
        <v>133</v>
      </c>
      <c r="AY1086" t="s">
        <v>133</v>
      </c>
      <c r="AZ1086" t="s">
        <v>133</v>
      </c>
    </row>
    <row r="1087" spans="1:52" customFormat="1" x14ac:dyDescent="0.25">
      <c r="A1087">
        <v>333511</v>
      </c>
      <c r="B1087" t="s">
        <v>201</v>
      </c>
      <c r="AC1087" t="s">
        <v>136</v>
      </c>
      <c r="AG1087" t="s">
        <v>136</v>
      </c>
      <c r="AI1087" t="s">
        <v>136</v>
      </c>
      <c r="AK1087" t="s">
        <v>136</v>
      </c>
      <c r="AO1087" t="s">
        <v>136</v>
      </c>
      <c r="AP1087" t="s">
        <v>135</v>
      </c>
      <c r="AQ1087" t="s">
        <v>133</v>
      </c>
      <c r="AR1087" t="s">
        <v>133</v>
      </c>
      <c r="AT1087" t="s">
        <v>135</v>
      </c>
      <c r="AU1087" t="s">
        <v>135</v>
      </c>
      <c r="AV1087" t="s">
        <v>133</v>
      </c>
      <c r="AW1087" t="s">
        <v>133</v>
      </c>
      <c r="AY1087" t="s">
        <v>135</v>
      </c>
      <c r="AZ1087" t="s">
        <v>133</v>
      </c>
    </row>
    <row r="1088" spans="1:52" customFormat="1" x14ac:dyDescent="0.25">
      <c r="A1088">
        <v>333791</v>
      </c>
      <c r="B1088" t="s">
        <v>201</v>
      </c>
      <c r="AG1088" t="s">
        <v>133</v>
      </c>
      <c r="AI1088" t="s">
        <v>135</v>
      </c>
      <c r="AM1088" t="s">
        <v>133</v>
      </c>
      <c r="AO1088" t="s">
        <v>133</v>
      </c>
      <c r="AP1088" t="s">
        <v>133</v>
      </c>
      <c r="AQ1088" t="s">
        <v>133</v>
      </c>
      <c r="AR1088" t="s">
        <v>133</v>
      </c>
      <c r="AS1088" t="s">
        <v>133</v>
      </c>
      <c r="AT1088" t="s">
        <v>133</v>
      </c>
      <c r="AU1088" t="s">
        <v>133</v>
      </c>
      <c r="AV1088" t="s">
        <v>133</v>
      </c>
      <c r="AW1088" t="s">
        <v>133</v>
      </c>
      <c r="AX1088" t="s">
        <v>133</v>
      </c>
      <c r="AY1088" t="s">
        <v>133</v>
      </c>
      <c r="AZ1088" t="s">
        <v>133</v>
      </c>
    </row>
    <row r="1089" spans="1:52" customFormat="1" x14ac:dyDescent="0.25">
      <c r="A1089">
        <v>333817</v>
      </c>
      <c r="B1089" t="s">
        <v>201</v>
      </c>
      <c r="Z1089" t="s">
        <v>135</v>
      </c>
      <c r="AG1089" t="s">
        <v>136</v>
      </c>
      <c r="AO1089" t="s">
        <v>135</v>
      </c>
      <c r="AP1089" t="s">
        <v>133</v>
      </c>
      <c r="AQ1089" t="s">
        <v>135</v>
      </c>
      <c r="AR1089" t="s">
        <v>135</v>
      </c>
      <c r="AS1089" t="s">
        <v>136</v>
      </c>
      <c r="AU1089" t="s">
        <v>133</v>
      </c>
      <c r="AV1089" t="s">
        <v>133</v>
      </c>
      <c r="AW1089" t="s">
        <v>133</v>
      </c>
      <c r="AX1089" t="s">
        <v>133</v>
      </c>
      <c r="AY1089" t="s">
        <v>133</v>
      </c>
      <c r="AZ1089" t="s">
        <v>133</v>
      </c>
    </row>
    <row r="1090" spans="1:52" customFormat="1" x14ac:dyDescent="0.25">
      <c r="A1090">
        <v>333949</v>
      </c>
      <c r="B1090" t="s">
        <v>201</v>
      </c>
      <c r="H1090" t="s">
        <v>136</v>
      </c>
      <c r="AO1090" t="s">
        <v>135</v>
      </c>
      <c r="AP1090" t="s">
        <v>135</v>
      </c>
      <c r="AQ1090" t="s">
        <v>135</v>
      </c>
      <c r="AR1090" t="s">
        <v>135</v>
      </c>
      <c r="AS1090" t="s">
        <v>133</v>
      </c>
      <c r="AT1090" t="s">
        <v>135</v>
      </c>
      <c r="AU1090" t="s">
        <v>133</v>
      </c>
      <c r="AV1090" t="s">
        <v>133</v>
      </c>
      <c r="AW1090" t="s">
        <v>133</v>
      </c>
      <c r="AX1090" t="s">
        <v>133</v>
      </c>
      <c r="AY1090" t="s">
        <v>133</v>
      </c>
      <c r="AZ1090" t="s">
        <v>133</v>
      </c>
    </row>
    <row r="1091" spans="1:52" customFormat="1" x14ac:dyDescent="0.25">
      <c r="A1091">
        <v>334511</v>
      </c>
      <c r="B1091" t="s">
        <v>201</v>
      </c>
      <c r="Z1091" t="s">
        <v>136</v>
      </c>
      <c r="AF1091" t="s">
        <v>135</v>
      </c>
      <c r="AG1091" t="s">
        <v>136</v>
      </c>
      <c r="AJ1091" t="s">
        <v>133</v>
      </c>
      <c r="AO1091" t="s">
        <v>133</v>
      </c>
      <c r="AP1091" t="s">
        <v>133</v>
      </c>
      <c r="AQ1091" t="s">
        <v>133</v>
      </c>
      <c r="AR1091" t="s">
        <v>133</v>
      </c>
      <c r="AT1091" t="s">
        <v>135</v>
      </c>
      <c r="AU1091" t="s">
        <v>133</v>
      </c>
      <c r="AV1091" t="s">
        <v>133</v>
      </c>
      <c r="AW1091" t="s">
        <v>133</v>
      </c>
      <c r="AX1091" t="s">
        <v>133</v>
      </c>
      <c r="AY1091" t="s">
        <v>133</v>
      </c>
      <c r="AZ1091" t="s">
        <v>133</v>
      </c>
    </row>
    <row r="1092" spans="1:52" customFormat="1" x14ac:dyDescent="0.25">
      <c r="A1092">
        <v>334516</v>
      </c>
      <c r="B1092" t="s">
        <v>201</v>
      </c>
      <c r="P1092" t="s">
        <v>135</v>
      </c>
      <c r="W1092" t="s">
        <v>136</v>
      </c>
      <c r="AG1092" t="s">
        <v>136</v>
      </c>
      <c r="AI1092" t="s">
        <v>136</v>
      </c>
      <c r="AO1092" t="s">
        <v>135</v>
      </c>
      <c r="AP1092" t="s">
        <v>135</v>
      </c>
      <c r="AQ1092" t="s">
        <v>135</v>
      </c>
      <c r="AR1092" t="s">
        <v>135</v>
      </c>
      <c r="AS1092" t="s">
        <v>135</v>
      </c>
      <c r="AT1092" t="s">
        <v>135</v>
      </c>
      <c r="AU1092" t="s">
        <v>133</v>
      </c>
      <c r="AV1092" t="s">
        <v>133</v>
      </c>
      <c r="AW1092" t="s">
        <v>133</v>
      </c>
      <c r="AX1092" t="s">
        <v>133</v>
      </c>
      <c r="AY1092" t="s">
        <v>133</v>
      </c>
      <c r="AZ1092" t="s">
        <v>133</v>
      </c>
    </row>
    <row r="1093" spans="1:52" customFormat="1" x14ac:dyDescent="0.25">
      <c r="A1093">
        <v>334952</v>
      </c>
      <c r="B1093" t="s">
        <v>201</v>
      </c>
      <c r="AE1093" t="s">
        <v>136</v>
      </c>
      <c r="AG1093" t="s">
        <v>136</v>
      </c>
      <c r="AH1093" t="s">
        <v>136</v>
      </c>
      <c r="AO1093" t="s">
        <v>133</v>
      </c>
      <c r="AP1093" t="s">
        <v>133</v>
      </c>
      <c r="AQ1093" t="s">
        <v>133</v>
      </c>
      <c r="AR1093" t="s">
        <v>136</v>
      </c>
      <c r="AS1093" t="s">
        <v>133</v>
      </c>
      <c r="AT1093" t="s">
        <v>136</v>
      </c>
      <c r="AU1093" t="s">
        <v>133</v>
      </c>
      <c r="AV1093" t="s">
        <v>133</v>
      </c>
      <c r="AW1093" t="s">
        <v>133</v>
      </c>
      <c r="AX1093" t="s">
        <v>133</v>
      </c>
      <c r="AY1093" t="s">
        <v>133</v>
      </c>
      <c r="AZ1093" t="s">
        <v>133</v>
      </c>
    </row>
    <row r="1094" spans="1:52" customFormat="1" x14ac:dyDescent="0.25">
      <c r="A1094">
        <v>319048</v>
      </c>
      <c r="B1094" t="s">
        <v>201</v>
      </c>
      <c r="AP1094" t="s">
        <v>135</v>
      </c>
      <c r="AR1094" t="s">
        <v>135</v>
      </c>
      <c r="AT1094" t="s">
        <v>135</v>
      </c>
      <c r="AU1094" t="s">
        <v>133</v>
      </c>
      <c r="AV1094" t="s">
        <v>133</v>
      </c>
      <c r="AW1094" t="s">
        <v>133</v>
      </c>
      <c r="AX1094" t="s">
        <v>133</v>
      </c>
      <c r="AY1094" t="s">
        <v>133</v>
      </c>
      <c r="AZ1094" t="s">
        <v>133</v>
      </c>
    </row>
    <row r="1095" spans="1:52" customFormat="1" x14ac:dyDescent="0.25">
      <c r="A1095">
        <v>320563</v>
      </c>
      <c r="B1095" t="s">
        <v>201</v>
      </c>
      <c r="AO1095" t="s">
        <v>135</v>
      </c>
      <c r="AP1095" t="s">
        <v>135</v>
      </c>
      <c r="AR1095" t="s">
        <v>135</v>
      </c>
      <c r="AT1095" t="s">
        <v>135</v>
      </c>
      <c r="AU1095" t="s">
        <v>133</v>
      </c>
      <c r="AV1095" t="s">
        <v>133</v>
      </c>
      <c r="AW1095" t="s">
        <v>133</v>
      </c>
      <c r="AX1095" t="s">
        <v>133</v>
      </c>
      <c r="AY1095" t="s">
        <v>133</v>
      </c>
      <c r="AZ1095" t="s">
        <v>133</v>
      </c>
    </row>
    <row r="1096" spans="1:52" customFormat="1" x14ac:dyDescent="0.25">
      <c r="A1096">
        <v>329189</v>
      </c>
      <c r="B1096" t="s">
        <v>201</v>
      </c>
      <c r="P1096" t="s">
        <v>136</v>
      </c>
      <c r="AC1096" t="s">
        <v>136</v>
      </c>
      <c r="AG1096" t="s">
        <v>136</v>
      </c>
      <c r="AL1096" t="s">
        <v>136</v>
      </c>
      <c r="AO1096" t="s">
        <v>133</v>
      </c>
      <c r="AP1096" t="s">
        <v>133</v>
      </c>
      <c r="AQ1096" t="s">
        <v>133</v>
      </c>
      <c r="AR1096" t="s">
        <v>133</v>
      </c>
      <c r="AS1096" t="s">
        <v>133</v>
      </c>
      <c r="AT1096" t="s">
        <v>133</v>
      </c>
      <c r="AU1096" t="s">
        <v>133</v>
      </c>
      <c r="AV1096" t="s">
        <v>133</v>
      </c>
      <c r="AW1096" t="s">
        <v>133</v>
      </c>
      <c r="AX1096" t="s">
        <v>133</v>
      </c>
      <c r="AY1096" t="s">
        <v>133</v>
      </c>
      <c r="AZ1096" t="s">
        <v>133</v>
      </c>
    </row>
    <row r="1097" spans="1:52" customFormat="1" x14ac:dyDescent="0.25">
      <c r="A1097">
        <v>333054</v>
      </c>
      <c r="B1097" t="s">
        <v>201</v>
      </c>
      <c r="P1097" t="s">
        <v>136</v>
      </c>
      <c r="AC1097" t="s">
        <v>136</v>
      </c>
      <c r="AM1097" t="s">
        <v>136</v>
      </c>
      <c r="AO1097" t="s">
        <v>133</v>
      </c>
      <c r="AP1097" t="s">
        <v>133</v>
      </c>
      <c r="AQ1097" t="s">
        <v>133</v>
      </c>
      <c r="AR1097" t="s">
        <v>133</v>
      </c>
      <c r="AS1097" t="s">
        <v>135</v>
      </c>
      <c r="AT1097" t="s">
        <v>135</v>
      </c>
      <c r="AU1097" t="s">
        <v>133</v>
      </c>
      <c r="AV1097" t="s">
        <v>133</v>
      </c>
      <c r="AW1097" t="s">
        <v>133</v>
      </c>
      <c r="AX1097" t="s">
        <v>133</v>
      </c>
      <c r="AY1097" t="s">
        <v>133</v>
      </c>
      <c r="AZ1097" t="s">
        <v>133</v>
      </c>
    </row>
    <row r="1098" spans="1:52" customFormat="1" x14ac:dyDescent="0.25">
      <c r="A1098">
        <v>334518</v>
      </c>
      <c r="B1098" t="s">
        <v>201</v>
      </c>
      <c r="P1098" t="s">
        <v>136</v>
      </c>
      <c r="AI1098" t="s">
        <v>136</v>
      </c>
      <c r="AK1098" t="s">
        <v>136</v>
      </c>
      <c r="AL1098" t="s">
        <v>136</v>
      </c>
      <c r="AO1098" t="s">
        <v>133</v>
      </c>
      <c r="AP1098" t="s">
        <v>133</v>
      </c>
      <c r="AQ1098" t="s">
        <v>135</v>
      </c>
      <c r="AR1098" t="s">
        <v>135</v>
      </c>
      <c r="AT1098" t="s">
        <v>133</v>
      </c>
      <c r="AU1098" t="s">
        <v>133</v>
      </c>
      <c r="AV1098" t="s">
        <v>133</v>
      </c>
      <c r="AW1098" t="s">
        <v>133</v>
      </c>
      <c r="AX1098" t="s">
        <v>133</v>
      </c>
      <c r="AY1098" t="s">
        <v>133</v>
      </c>
      <c r="AZ1098" t="s">
        <v>133</v>
      </c>
    </row>
    <row r="1099" spans="1:52" customFormat="1" x14ac:dyDescent="0.25">
      <c r="A1099">
        <v>334617</v>
      </c>
      <c r="B1099" t="s">
        <v>201</v>
      </c>
      <c r="H1099" t="s">
        <v>136</v>
      </c>
      <c r="AC1099" t="s">
        <v>136</v>
      </c>
      <c r="AG1099" t="s">
        <v>136</v>
      </c>
      <c r="AJ1099" t="s">
        <v>136</v>
      </c>
      <c r="AO1099" t="s">
        <v>135</v>
      </c>
      <c r="AP1099" t="s">
        <v>133</v>
      </c>
      <c r="AQ1099" t="s">
        <v>133</v>
      </c>
      <c r="AR1099" t="s">
        <v>135</v>
      </c>
      <c r="AT1099" t="s">
        <v>135</v>
      </c>
      <c r="AU1099" t="s">
        <v>133</v>
      </c>
      <c r="AV1099" t="s">
        <v>133</v>
      </c>
      <c r="AW1099" t="s">
        <v>133</v>
      </c>
      <c r="AX1099" t="s">
        <v>133</v>
      </c>
      <c r="AY1099" t="s">
        <v>133</v>
      </c>
      <c r="AZ1099" t="s">
        <v>133</v>
      </c>
    </row>
    <row r="1100" spans="1:52" customFormat="1" x14ac:dyDescent="0.25">
      <c r="A1100">
        <v>335172</v>
      </c>
      <c r="B1100" t="s">
        <v>201</v>
      </c>
      <c r="W1100" t="s">
        <v>136</v>
      </c>
      <c r="AD1100" t="s">
        <v>136</v>
      </c>
      <c r="AG1100" t="s">
        <v>136</v>
      </c>
      <c r="AP1100" t="s">
        <v>135</v>
      </c>
      <c r="AQ1100" t="s">
        <v>133</v>
      </c>
      <c r="AR1100" t="s">
        <v>135</v>
      </c>
      <c r="AS1100" t="s">
        <v>135</v>
      </c>
      <c r="AT1100" t="s">
        <v>135</v>
      </c>
      <c r="AU1100" t="s">
        <v>133</v>
      </c>
      <c r="AV1100" t="s">
        <v>133</v>
      </c>
      <c r="AW1100" t="s">
        <v>133</v>
      </c>
      <c r="AX1100" t="s">
        <v>133</v>
      </c>
      <c r="AY1100" t="s">
        <v>133</v>
      </c>
      <c r="AZ1100" t="s">
        <v>133</v>
      </c>
    </row>
    <row r="1101" spans="1:52" customFormat="1" x14ac:dyDescent="0.25">
      <c r="A1101">
        <v>339277</v>
      </c>
      <c r="B1101" t="s">
        <v>201</v>
      </c>
      <c r="O1101" t="s">
        <v>135</v>
      </c>
      <c r="AB1101" t="s">
        <v>136</v>
      </c>
      <c r="AG1101" t="s">
        <v>135</v>
      </c>
      <c r="AN1101" t="s">
        <v>136</v>
      </c>
      <c r="AQ1101" t="s">
        <v>135</v>
      </c>
      <c r="AR1101" t="s">
        <v>136</v>
      </c>
      <c r="AV1101" t="s">
        <v>135</v>
      </c>
      <c r="AW1101" t="s">
        <v>133</v>
      </c>
      <c r="AX1101" t="s">
        <v>135</v>
      </c>
      <c r="AY1101" t="s">
        <v>135</v>
      </c>
      <c r="AZ1101" t="s">
        <v>135</v>
      </c>
    </row>
    <row r="1102" spans="1:52" customFormat="1" x14ac:dyDescent="0.25">
      <c r="A1102">
        <v>323283</v>
      </c>
      <c r="B1102" t="s">
        <v>201</v>
      </c>
      <c r="O1102" t="s">
        <v>136</v>
      </c>
      <c r="AE1102" t="s">
        <v>136</v>
      </c>
      <c r="AG1102" t="s">
        <v>136</v>
      </c>
      <c r="AH1102" t="s">
        <v>136</v>
      </c>
      <c r="AN1102" t="s">
        <v>136</v>
      </c>
      <c r="AQ1102" t="s">
        <v>136</v>
      </c>
      <c r="AR1102" t="s">
        <v>135</v>
      </c>
      <c r="AV1102" t="s">
        <v>135</v>
      </c>
      <c r="AW1102" t="s">
        <v>135</v>
      </c>
      <c r="AX1102" t="s">
        <v>135</v>
      </c>
      <c r="AY1102" t="s">
        <v>135</v>
      </c>
      <c r="AZ1102" t="s">
        <v>135</v>
      </c>
    </row>
    <row r="1103" spans="1:52" customFormat="1" x14ac:dyDescent="0.25">
      <c r="A1103">
        <v>328370</v>
      </c>
      <c r="B1103" t="s">
        <v>201</v>
      </c>
      <c r="AA1103" t="s">
        <v>136</v>
      </c>
      <c r="AD1103" t="s">
        <v>136</v>
      </c>
      <c r="AI1103" t="s">
        <v>136</v>
      </c>
      <c r="AL1103" t="s">
        <v>136</v>
      </c>
      <c r="AM1103" t="s">
        <v>135</v>
      </c>
      <c r="AN1103" t="s">
        <v>136</v>
      </c>
      <c r="AO1103" t="s">
        <v>136</v>
      </c>
      <c r="AQ1103" t="s">
        <v>136</v>
      </c>
      <c r="AR1103" t="s">
        <v>136</v>
      </c>
      <c r="AS1103" t="s">
        <v>136</v>
      </c>
      <c r="AT1103" t="s">
        <v>136</v>
      </c>
      <c r="AU1103" t="s">
        <v>135</v>
      </c>
      <c r="AV1103" t="s">
        <v>135</v>
      </c>
      <c r="AW1103" t="s">
        <v>135</v>
      </c>
      <c r="AX1103" t="s">
        <v>135</v>
      </c>
      <c r="AY1103" t="s">
        <v>133</v>
      </c>
      <c r="AZ1103" t="s">
        <v>135</v>
      </c>
    </row>
    <row r="1104" spans="1:52" customFormat="1" x14ac:dyDescent="0.25">
      <c r="A1104">
        <v>337128</v>
      </c>
      <c r="B1104" t="s">
        <v>201</v>
      </c>
      <c r="AG1104" t="s">
        <v>136</v>
      </c>
      <c r="AN1104" t="s">
        <v>136</v>
      </c>
      <c r="AO1104" t="s">
        <v>136</v>
      </c>
      <c r="AP1104" t="s">
        <v>135</v>
      </c>
      <c r="AQ1104" t="s">
        <v>135</v>
      </c>
      <c r="AR1104" t="s">
        <v>135</v>
      </c>
      <c r="AV1104" t="s">
        <v>135</v>
      </c>
      <c r="AW1104" t="s">
        <v>135</v>
      </c>
      <c r="AX1104" t="s">
        <v>135</v>
      </c>
      <c r="AZ1104" t="s">
        <v>135</v>
      </c>
    </row>
    <row r="1105" spans="1:52" customFormat="1" x14ac:dyDescent="0.25">
      <c r="A1105">
        <v>325069</v>
      </c>
      <c r="B1105" t="s">
        <v>201</v>
      </c>
      <c r="AB1105" t="s">
        <v>133</v>
      </c>
      <c r="AI1105" t="s">
        <v>136</v>
      </c>
      <c r="AK1105" t="s">
        <v>136</v>
      </c>
      <c r="AQ1105" t="s">
        <v>133</v>
      </c>
      <c r="AT1105" t="s">
        <v>136</v>
      </c>
      <c r="AU1105" t="s">
        <v>136</v>
      </c>
      <c r="AV1105" t="s">
        <v>133</v>
      </c>
      <c r="AW1105" t="s">
        <v>133</v>
      </c>
      <c r="AX1105" t="s">
        <v>136</v>
      </c>
      <c r="AY1105" t="s">
        <v>136</v>
      </c>
      <c r="AZ1105" t="s">
        <v>135</v>
      </c>
    </row>
    <row r="1106" spans="1:52" customFormat="1" x14ac:dyDescent="0.25">
      <c r="A1106">
        <v>332553</v>
      </c>
      <c r="B1106" t="s">
        <v>201</v>
      </c>
      <c r="AB1106" t="s">
        <v>136</v>
      </c>
      <c r="AG1106" t="s">
        <v>136</v>
      </c>
      <c r="AI1106" t="s">
        <v>136</v>
      </c>
      <c r="AO1106" t="s">
        <v>136</v>
      </c>
      <c r="AP1106" t="s">
        <v>136</v>
      </c>
      <c r="AQ1106" t="s">
        <v>136</v>
      </c>
      <c r="AT1106" t="s">
        <v>136</v>
      </c>
      <c r="AV1106" t="s">
        <v>133</v>
      </c>
      <c r="AW1106" t="s">
        <v>133</v>
      </c>
      <c r="AX1106" t="s">
        <v>135</v>
      </c>
      <c r="AY1106" t="s">
        <v>135</v>
      </c>
      <c r="AZ1106" t="s">
        <v>135</v>
      </c>
    </row>
    <row r="1107" spans="1:52" customFormat="1" x14ac:dyDescent="0.25">
      <c r="A1107">
        <v>338060</v>
      </c>
      <c r="B1107" t="s">
        <v>201</v>
      </c>
      <c r="AQ1107" t="s">
        <v>136</v>
      </c>
      <c r="AS1107" t="s">
        <v>136</v>
      </c>
      <c r="AV1107" t="s">
        <v>135</v>
      </c>
      <c r="AX1107" t="s">
        <v>135</v>
      </c>
      <c r="AY1107" t="s">
        <v>135</v>
      </c>
      <c r="AZ1107" t="s">
        <v>135</v>
      </c>
    </row>
    <row r="1108" spans="1:52" customFormat="1" x14ac:dyDescent="0.25">
      <c r="A1108">
        <v>335720</v>
      </c>
      <c r="B1108" t="s">
        <v>201</v>
      </c>
      <c r="S1108" t="s">
        <v>136</v>
      </c>
      <c r="AC1108" t="s">
        <v>136</v>
      </c>
      <c r="AH1108" t="s">
        <v>136</v>
      </c>
      <c r="AL1108" t="s">
        <v>136</v>
      </c>
      <c r="AP1108" t="s">
        <v>136</v>
      </c>
      <c r="AQ1108" t="s">
        <v>135</v>
      </c>
      <c r="AU1108" t="s">
        <v>133</v>
      </c>
      <c r="AV1108" t="s">
        <v>133</v>
      </c>
      <c r="AW1108" t="s">
        <v>133</v>
      </c>
      <c r="AX1108" t="s">
        <v>135</v>
      </c>
      <c r="AY1108" t="s">
        <v>135</v>
      </c>
      <c r="AZ1108" t="s">
        <v>135</v>
      </c>
    </row>
    <row r="1109" spans="1:52" customFormat="1" x14ac:dyDescent="0.25">
      <c r="A1109">
        <v>334808</v>
      </c>
      <c r="B1109" t="s">
        <v>201</v>
      </c>
      <c r="V1109" t="s">
        <v>135</v>
      </c>
      <c r="AG1109" t="s">
        <v>136</v>
      </c>
      <c r="AO1109" t="s">
        <v>136</v>
      </c>
      <c r="AP1109" t="s">
        <v>133</v>
      </c>
      <c r="AQ1109" t="s">
        <v>133</v>
      </c>
      <c r="AR1109" t="s">
        <v>136</v>
      </c>
      <c r="AT1109" t="s">
        <v>136</v>
      </c>
      <c r="AU1109" t="s">
        <v>135</v>
      </c>
      <c r="AV1109" t="s">
        <v>133</v>
      </c>
      <c r="AW1109" t="s">
        <v>133</v>
      </c>
      <c r="AX1109" t="s">
        <v>135</v>
      </c>
      <c r="AY1109" t="s">
        <v>135</v>
      </c>
      <c r="AZ1109" t="s">
        <v>135</v>
      </c>
    </row>
    <row r="1110" spans="1:52" customFormat="1" x14ac:dyDescent="0.25">
      <c r="A1110">
        <v>326311</v>
      </c>
      <c r="B1110" t="s">
        <v>201</v>
      </c>
      <c r="AM1110" t="s">
        <v>136</v>
      </c>
      <c r="AP1110" t="s">
        <v>135</v>
      </c>
      <c r="AQ1110" t="s">
        <v>133</v>
      </c>
      <c r="AW1110" t="s">
        <v>135</v>
      </c>
      <c r="AY1110" t="s">
        <v>135</v>
      </c>
      <c r="AZ1110" t="s">
        <v>135</v>
      </c>
    </row>
    <row r="1111" spans="1:52" customFormat="1" x14ac:dyDescent="0.25">
      <c r="A1111">
        <v>322790</v>
      </c>
      <c r="B1111" t="s">
        <v>201</v>
      </c>
      <c r="AA1111" t="s">
        <v>136</v>
      </c>
      <c r="AG1111" t="s">
        <v>136</v>
      </c>
      <c r="AM1111" t="s">
        <v>136</v>
      </c>
      <c r="AP1111" t="s">
        <v>136</v>
      </c>
      <c r="AQ1111" t="s">
        <v>136</v>
      </c>
      <c r="AT1111" t="s">
        <v>136</v>
      </c>
      <c r="AV1111" t="s">
        <v>135</v>
      </c>
      <c r="AW1111" t="s">
        <v>135</v>
      </c>
      <c r="AY1111" t="s">
        <v>135</v>
      </c>
      <c r="AZ1111" t="s">
        <v>135</v>
      </c>
    </row>
    <row r="1112" spans="1:52" customFormat="1" x14ac:dyDescent="0.25">
      <c r="A1112">
        <v>335584</v>
      </c>
      <c r="B1112" t="s">
        <v>201</v>
      </c>
      <c r="AI1112" t="s">
        <v>135</v>
      </c>
      <c r="AJ1112" t="s">
        <v>135</v>
      </c>
      <c r="AP1112" t="s">
        <v>136</v>
      </c>
      <c r="AQ1112" t="s">
        <v>136</v>
      </c>
      <c r="AT1112" t="s">
        <v>136</v>
      </c>
      <c r="AU1112" t="s">
        <v>135</v>
      </c>
      <c r="AV1112" t="s">
        <v>133</v>
      </c>
      <c r="AW1112" t="s">
        <v>135</v>
      </c>
      <c r="AX1112" t="s">
        <v>133</v>
      </c>
      <c r="AY1112" t="s">
        <v>135</v>
      </c>
      <c r="AZ1112" t="s">
        <v>135</v>
      </c>
    </row>
    <row r="1113" spans="1:52" customFormat="1" x14ac:dyDescent="0.25">
      <c r="A1113">
        <v>315095</v>
      </c>
      <c r="B1113" t="s">
        <v>201</v>
      </c>
      <c r="AG1113" t="s">
        <v>136</v>
      </c>
      <c r="AP1113" t="s">
        <v>133</v>
      </c>
      <c r="AQ1113" t="s">
        <v>133</v>
      </c>
      <c r="AR1113" t="s">
        <v>135</v>
      </c>
      <c r="AT1113" t="s">
        <v>135</v>
      </c>
      <c r="AU1113" t="s">
        <v>133</v>
      </c>
      <c r="AV1113" t="s">
        <v>133</v>
      </c>
      <c r="AW1113" t="s">
        <v>133</v>
      </c>
      <c r="AX1113" t="s">
        <v>133</v>
      </c>
      <c r="AY1113" t="s">
        <v>133</v>
      </c>
      <c r="AZ1113" t="s">
        <v>135</v>
      </c>
    </row>
    <row r="1114" spans="1:52" customFormat="1" x14ac:dyDescent="0.25">
      <c r="A1114">
        <v>337950</v>
      </c>
      <c r="B1114" t="s">
        <v>201</v>
      </c>
      <c r="AG1114" t="s">
        <v>136</v>
      </c>
      <c r="AH1114" t="s">
        <v>136</v>
      </c>
      <c r="AQ1114" t="s">
        <v>136</v>
      </c>
      <c r="AS1114" t="s">
        <v>136</v>
      </c>
      <c r="AV1114" t="s">
        <v>135</v>
      </c>
      <c r="AX1114" t="s">
        <v>135</v>
      </c>
      <c r="AY1114" t="s">
        <v>135</v>
      </c>
      <c r="AZ1114" t="s">
        <v>135</v>
      </c>
    </row>
    <row r="1115" spans="1:52" customFormat="1" x14ac:dyDescent="0.25">
      <c r="A1115">
        <v>339013</v>
      </c>
      <c r="B1115" t="s">
        <v>201</v>
      </c>
      <c r="AG1115" t="s">
        <v>133</v>
      </c>
      <c r="AH1115" t="s">
        <v>136</v>
      </c>
      <c r="AM1115" t="s">
        <v>136</v>
      </c>
      <c r="AQ1115" t="s">
        <v>133</v>
      </c>
      <c r="AU1115" t="s">
        <v>133</v>
      </c>
      <c r="AV1115" t="s">
        <v>135</v>
      </c>
      <c r="AW1115" t="s">
        <v>133</v>
      </c>
      <c r="AX1115" t="s">
        <v>133</v>
      </c>
      <c r="AY1115" t="s">
        <v>135</v>
      </c>
      <c r="AZ1115" t="s">
        <v>135</v>
      </c>
    </row>
    <row r="1116" spans="1:52" customFormat="1" x14ac:dyDescent="0.25">
      <c r="A1116">
        <v>326545</v>
      </c>
      <c r="B1116" t="s">
        <v>201</v>
      </c>
      <c r="AP1116" t="s">
        <v>135</v>
      </c>
      <c r="AQ1116" t="s">
        <v>135</v>
      </c>
      <c r="AS1116" t="s">
        <v>135</v>
      </c>
      <c r="AT1116" t="s">
        <v>136</v>
      </c>
      <c r="AV1116" t="s">
        <v>135</v>
      </c>
      <c r="AY1116" t="s">
        <v>135</v>
      </c>
      <c r="AZ1116" t="s">
        <v>135</v>
      </c>
    </row>
    <row r="1117" spans="1:52" customFormat="1" x14ac:dyDescent="0.25">
      <c r="A1117">
        <v>317218</v>
      </c>
      <c r="B1117" t="s">
        <v>201</v>
      </c>
      <c r="AG1117" t="s">
        <v>136</v>
      </c>
      <c r="AQ1117" t="s">
        <v>135</v>
      </c>
      <c r="AT1117" t="s">
        <v>136</v>
      </c>
      <c r="AU1117" t="s">
        <v>133</v>
      </c>
      <c r="AW1117" t="s">
        <v>135</v>
      </c>
      <c r="AY1117" t="s">
        <v>136</v>
      </c>
      <c r="AZ1117" t="s">
        <v>135</v>
      </c>
    </row>
    <row r="1118" spans="1:52" customFormat="1" x14ac:dyDescent="0.25">
      <c r="A1118">
        <v>334655</v>
      </c>
      <c r="B1118" t="s">
        <v>201</v>
      </c>
      <c r="AP1118" t="s">
        <v>136</v>
      </c>
      <c r="AQ1118" t="s">
        <v>136</v>
      </c>
      <c r="AV1118" t="s">
        <v>135</v>
      </c>
      <c r="AW1118" t="s">
        <v>135</v>
      </c>
      <c r="AX1118" t="s">
        <v>135</v>
      </c>
      <c r="AY1118" t="s">
        <v>136</v>
      </c>
      <c r="AZ1118" t="s">
        <v>135</v>
      </c>
    </row>
    <row r="1119" spans="1:52" customFormat="1" x14ac:dyDescent="0.25">
      <c r="A1119">
        <v>328005</v>
      </c>
      <c r="B1119" t="s">
        <v>201</v>
      </c>
      <c r="AH1119" t="s">
        <v>136</v>
      </c>
      <c r="AO1119" t="s">
        <v>136</v>
      </c>
      <c r="AP1119" t="s">
        <v>136</v>
      </c>
      <c r="AQ1119" t="s">
        <v>136</v>
      </c>
      <c r="AR1119" t="s">
        <v>135</v>
      </c>
      <c r="AS1119" t="s">
        <v>135</v>
      </c>
      <c r="AT1119" t="s">
        <v>135</v>
      </c>
      <c r="AV1119" t="s">
        <v>133</v>
      </c>
      <c r="AY1119" t="s">
        <v>135</v>
      </c>
      <c r="AZ1119" t="s">
        <v>135</v>
      </c>
    </row>
    <row r="1120" spans="1:52" customFormat="1" x14ac:dyDescent="0.25">
      <c r="A1120">
        <v>322228</v>
      </c>
      <c r="B1120" t="s">
        <v>201</v>
      </c>
      <c r="AG1120" t="s">
        <v>136</v>
      </c>
      <c r="AP1120" t="s">
        <v>136</v>
      </c>
      <c r="AQ1120" t="s">
        <v>136</v>
      </c>
      <c r="AT1120" t="s">
        <v>136</v>
      </c>
      <c r="AV1120" t="s">
        <v>136</v>
      </c>
      <c r="AZ1120" t="s">
        <v>135</v>
      </c>
    </row>
    <row r="1121" spans="1:52" customFormat="1" x14ac:dyDescent="0.25">
      <c r="A1121">
        <v>333069</v>
      </c>
      <c r="B1121" t="s">
        <v>201</v>
      </c>
      <c r="Z1121" t="s">
        <v>136</v>
      </c>
      <c r="AG1121" t="s">
        <v>136</v>
      </c>
      <c r="AO1121" t="s">
        <v>136</v>
      </c>
      <c r="AP1121" t="s">
        <v>136</v>
      </c>
      <c r="AQ1121" t="s">
        <v>136</v>
      </c>
      <c r="AR1121" t="s">
        <v>136</v>
      </c>
      <c r="AS1121" t="s">
        <v>136</v>
      </c>
      <c r="AT1121" t="s">
        <v>136</v>
      </c>
      <c r="AU1121" t="s">
        <v>133</v>
      </c>
      <c r="AV1121" t="s">
        <v>135</v>
      </c>
      <c r="AW1121" t="s">
        <v>135</v>
      </c>
      <c r="AX1121" t="s">
        <v>133</v>
      </c>
      <c r="AY1121" t="s">
        <v>135</v>
      </c>
      <c r="AZ1121" t="s">
        <v>135</v>
      </c>
    </row>
    <row r="1122" spans="1:52" customFormat="1" x14ac:dyDescent="0.25">
      <c r="A1122">
        <v>327181</v>
      </c>
      <c r="B1122" t="s">
        <v>201</v>
      </c>
      <c r="AC1122" t="s">
        <v>136</v>
      </c>
      <c r="AL1122" t="s">
        <v>136</v>
      </c>
      <c r="AO1122" t="s">
        <v>136</v>
      </c>
      <c r="AQ1122" t="s">
        <v>136</v>
      </c>
      <c r="AR1122" t="s">
        <v>136</v>
      </c>
      <c r="AS1122" t="s">
        <v>136</v>
      </c>
      <c r="AT1122" t="s">
        <v>136</v>
      </c>
      <c r="AU1122" t="s">
        <v>135</v>
      </c>
      <c r="AV1122" t="s">
        <v>135</v>
      </c>
      <c r="AW1122" t="s">
        <v>135</v>
      </c>
      <c r="AX1122" t="s">
        <v>135</v>
      </c>
      <c r="AY1122" t="s">
        <v>135</v>
      </c>
      <c r="AZ1122" t="s">
        <v>135</v>
      </c>
    </row>
    <row r="1123" spans="1:52" customFormat="1" x14ac:dyDescent="0.25">
      <c r="A1123">
        <v>328184</v>
      </c>
      <c r="B1123" t="s">
        <v>201</v>
      </c>
      <c r="AH1123" t="s">
        <v>135</v>
      </c>
      <c r="AK1123" t="s">
        <v>136</v>
      </c>
      <c r="AP1123" t="s">
        <v>133</v>
      </c>
      <c r="AQ1123" t="s">
        <v>135</v>
      </c>
      <c r="AR1123" t="s">
        <v>136</v>
      </c>
      <c r="AT1123" t="s">
        <v>133</v>
      </c>
      <c r="AU1123" t="s">
        <v>133</v>
      </c>
      <c r="AV1123" t="s">
        <v>135</v>
      </c>
      <c r="AW1123" t="s">
        <v>133</v>
      </c>
      <c r="AX1123" t="s">
        <v>135</v>
      </c>
      <c r="AY1123" t="s">
        <v>135</v>
      </c>
      <c r="AZ1123" t="s">
        <v>135</v>
      </c>
    </row>
    <row r="1124" spans="1:52" customFormat="1" x14ac:dyDescent="0.25">
      <c r="A1124">
        <v>328317</v>
      </c>
      <c r="B1124" t="s">
        <v>201</v>
      </c>
      <c r="Z1124" t="s">
        <v>136</v>
      </c>
      <c r="AG1124" t="s">
        <v>136</v>
      </c>
      <c r="AM1124" t="s">
        <v>136</v>
      </c>
      <c r="AP1124" t="s">
        <v>136</v>
      </c>
      <c r="AQ1124" t="s">
        <v>133</v>
      </c>
      <c r="AR1124" t="s">
        <v>136</v>
      </c>
      <c r="AT1124" t="s">
        <v>136</v>
      </c>
      <c r="AU1124" t="s">
        <v>136</v>
      </c>
      <c r="AV1124" t="s">
        <v>133</v>
      </c>
      <c r="AW1124" t="s">
        <v>133</v>
      </c>
      <c r="AX1124" t="s">
        <v>136</v>
      </c>
      <c r="AY1124" t="s">
        <v>136</v>
      </c>
      <c r="AZ1124" t="s">
        <v>135</v>
      </c>
    </row>
    <row r="1125" spans="1:52" customFormat="1" x14ac:dyDescent="0.25">
      <c r="A1125">
        <v>332478</v>
      </c>
      <c r="B1125" t="s">
        <v>201</v>
      </c>
      <c r="N1125" t="s">
        <v>133</v>
      </c>
      <c r="V1125" t="s">
        <v>136</v>
      </c>
      <c r="AA1125" t="s">
        <v>133</v>
      </c>
      <c r="AG1125" t="s">
        <v>133</v>
      </c>
      <c r="AM1125" t="s">
        <v>133</v>
      </c>
      <c r="AQ1125" t="s">
        <v>135</v>
      </c>
      <c r="AZ1125" t="s">
        <v>135</v>
      </c>
    </row>
    <row r="1126" spans="1:52" customFormat="1" x14ac:dyDescent="0.25">
      <c r="A1126">
        <v>332107</v>
      </c>
      <c r="B1126" t="s">
        <v>201</v>
      </c>
      <c r="I1126" t="s">
        <v>135</v>
      </c>
      <c r="AG1126" t="s">
        <v>136</v>
      </c>
      <c r="AJ1126" t="s">
        <v>136</v>
      </c>
      <c r="AL1126" t="s">
        <v>136</v>
      </c>
      <c r="AQ1126" t="s">
        <v>135</v>
      </c>
      <c r="AT1126" t="s">
        <v>136</v>
      </c>
      <c r="AU1126" t="s">
        <v>135</v>
      </c>
      <c r="AV1126" t="s">
        <v>135</v>
      </c>
      <c r="AW1126" t="s">
        <v>135</v>
      </c>
      <c r="AX1126" t="s">
        <v>135</v>
      </c>
      <c r="AY1126" t="s">
        <v>135</v>
      </c>
      <c r="AZ1126" t="s">
        <v>135</v>
      </c>
    </row>
    <row r="1127" spans="1:52" customFormat="1" x14ac:dyDescent="0.25">
      <c r="A1127">
        <v>330707</v>
      </c>
      <c r="B1127" t="s">
        <v>201</v>
      </c>
      <c r="AG1127" t="s">
        <v>136</v>
      </c>
      <c r="AO1127" t="s">
        <v>135</v>
      </c>
      <c r="AP1127" t="s">
        <v>135</v>
      </c>
      <c r="AQ1127" t="s">
        <v>135</v>
      </c>
      <c r="AS1127" t="s">
        <v>135</v>
      </c>
      <c r="AT1127" t="s">
        <v>135</v>
      </c>
      <c r="AU1127" t="s">
        <v>135</v>
      </c>
      <c r="AV1127" t="s">
        <v>135</v>
      </c>
      <c r="AW1127" t="s">
        <v>135</v>
      </c>
      <c r="AX1127" t="s">
        <v>135</v>
      </c>
      <c r="AY1127" t="s">
        <v>135</v>
      </c>
      <c r="AZ1127" t="s">
        <v>135</v>
      </c>
    </row>
    <row r="1128" spans="1:52" customFormat="1" x14ac:dyDescent="0.25">
      <c r="A1128">
        <v>330160</v>
      </c>
      <c r="B1128" t="s">
        <v>201</v>
      </c>
      <c r="W1128" t="s">
        <v>136</v>
      </c>
      <c r="AG1128" t="s">
        <v>136</v>
      </c>
      <c r="AH1128" t="s">
        <v>136</v>
      </c>
      <c r="AJ1128" t="s">
        <v>136</v>
      </c>
      <c r="AL1128" t="s">
        <v>136</v>
      </c>
      <c r="AO1128" t="s">
        <v>136</v>
      </c>
      <c r="AP1128" t="s">
        <v>135</v>
      </c>
      <c r="AQ1128" t="s">
        <v>133</v>
      </c>
      <c r="AT1128" t="s">
        <v>135</v>
      </c>
      <c r="AU1128" t="s">
        <v>135</v>
      </c>
      <c r="AV1128" t="s">
        <v>135</v>
      </c>
      <c r="AW1128" t="s">
        <v>133</v>
      </c>
      <c r="AX1128" t="s">
        <v>135</v>
      </c>
      <c r="AY1128" t="s">
        <v>133</v>
      </c>
      <c r="AZ1128" t="s">
        <v>135</v>
      </c>
    </row>
    <row r="1129" spans="1:52" customFormat="1" x14ac:dyDescent="0.25">
      <c r="A1129">
        <v>335700</v>
      </c>
      <c r="B1129" t="s">
        <v>201</v>
      </c>
      <c r="P1129" t="s">
        <v>136</v>
      </c>
      <c r="AP1129" t="s">
        <v>136</v>
      </c>
      <c r="AQ1129" t="s">
        <v>135</v>
      </c>
      <c r="AR1129" t="s">
        <v>136</v>
      </c>
      <c r="AT1129" t="s">
        <v>136</v>
      </c>
      <c r="AU1129" t="s">
        <v>133</v>
      </c>
      <c r="AV1129" t="s">
        <v>133</v>
      </c>
      <c r="AW1129" t="s">
        <v>133</v>
      </c>
      <c r="AX1129" t="s">
        <v>135</v>
      </c>
      <c r="AY1129" t="s">
        <v>135</v>
      </c>
      <c r="AZ1129" t="s">
        <v>135</v>
      </c>
    </row>
    <row r="1130" spans="1:52" customFormat="1" x14ac:dyDescent="0.25">
      <c r="A1130">
        <v>338212</v>
      </c>
      <c r="B1130" t="s">
        <v>201</v>
      </c>
      <c r="AJ1130" t="s">
        <v>136</v>
      </c>
      <c r="AQ1130" t="s">
        <v>136</v>
      </c>
      <c r="AV1130" t="s">
        <v>135</v>
      </c>
      <c r="AW1130" t="s">
        <v>135</v>
      </c>
      <c r="AX1130" t="s">
        <v>135</v>
      </c>
      <c r="AZ1130" t="s">
        <v>135</v>
      </c>
    </row>
    <row r="1131" spans="1:52" customFormat="1" x14ac:dyDescent="0.25">
      <c r="A1131">
        <v>331119</v>
      </c>
      <c r="B1131" t="s">
        <v>201</v>
      </c>
      <c r="N1131" t="s">
        <v>136</v>
      </c>
      <c r="AA1131" t="s">
        <v>133</v>
      </c>
      <c r="AG1131" t="s">
        <v>136</v>
      </c>
      <c r="AM1131" t="s">
        <v>136</v>
      </c>
      <c r="AP1131" t="s">
        <v>136</v>
      </c>
      <c r="AQ1131" t="s">
        <v>133</v>
      </c>
      <c r="AT1131" t="s">
        <v>136</v>
      </c>
      <c r="AU1131" t="s">
        <v>135</v>
      </c>
      <c r="AV1131" t="s">
        <v>135</v>
      </c>
      <c r="AW1131" t="s">
        <v>135</v>
      </c>
      <c r="AX1131" t="s">
        <v>135</v>
      </c>
      <c r="AY1131" t="s">
        <v>135</v>
      </c>
      <c r="AZ1131" t="s">
        <v>135</v>
      </c>
    </row>
    <row r="1132" spans="1:52" customFormat="1" x14ac:dyDescent="0.25">
      <c r="A1132">
        <v>319016</v>
      </c>
      <c r="B1132" t="s">
        <v>201</v>
      </c>
      <c r="AG1132" t="s">
        <v>136</v>
      </c>
      <c r="AI1132" t="s">
        <v>136</v>
      </c>
      <c r="AM1132" t="s">
        <v>136</v>
      </c>
      <c r="AO1132" t="s">
        <v>133</v>
      </c>
      <c r="AP1132" t="s">
        <v>135</v>
      </c>
      <c r="AQ1132" t="s">
        <v>133</v>
      </c>
      <c r="AR1132" t="s">
        <v>135</v>
      </c>
      <c r="AS1132" t="s">
        <v>135</v>
      </c>
      <c r="AU1132" t="s">
        <v>133</v>
      </c>
      <c r="AV1132" t="s">
        <v>133</v>
      </c>
      <c r="AW1132" t="s">
        <v>133</v>
      </c>
      <c r="AX1132" t="s">
        <v>133</v>
      </c>
      <c r="AY1132" t="s">
        <v>133</v>
      </c>
      <c r="AZ1132" t="s">
        <v>135</v>
      </c>
    </row>
    <row r="1133" spans="1:52" customFormat="1" x14ac:dyDescent="0.25">
      <c r="A1133">
        <v>329088</v>
      </c>
      <c r="B1133" t="s">
        <v>201</v>
      </c>
      <c r="AP1133" t="s">
        <v>136</v>
      </c>
      <c r="AQ1133" t="s">
        <v>136</v>
      </c>
      <c r="AR1133" t="s">
        <v>136</v>
      </c>
      <c r="AU1133" t="s">
        <v>135</v>
      </c>
      <c r="AV1133" t="s">
        <v>135</v>
      </c>
      <c r="AW1133" t="s">
        <v>135</v>
      </c>
      <c r="AZ1133" t="s">
        <v>135</v>
      </c>
    </row>
    <row r="1134" spans="1:52" customFormat="1" x14ac:dyDescent="0.25">
      <c r="A1134">
        <v>317925</v>
      </c>
      <c r="B1134" t="s">
        <v>201</v>
      </c>
      <c r="AG1134" t="s">
        <v>136</v>
      </c>
      <c r="AN1134" t="s">
        <v>136</v>
      </c>
      <c r="AO1134" t="s">
        <v>136</v>
      </c>
      <c r="AS1134" t="s">
        <v>136</v>
      </c>
      <c r="AT1134" t="s">
        <v>136</v>
      </c>
      <c r="AV1134" t="s">
        <v>136</v>
      </c>
      <c r="AW1134" t="s">
        <v>136</v>
      </c>
      <c r="AY1134" t="s">
        <v>136</v>
      </c>
      <c r="AZ1134" t="s">
        <v>136</v>
      </c>
    </row>
    <row r="1135" spans="1:52" customFormat="1" x14ac:dyDescent="0.25">
      <c r="A1135">
        <v>323363</v>
      </c>
      <c r="B1135" t="s">
        <v>201</v>
      </c>
      <c r="V1135" t="s">
        <v>136</v>
      </c>
      <c r="AB1135" t="s">
        <v>135</v>
      </c>
      <c r="AP1135" t="s">
        <v>135</v>
      </c>
      <c r="AQ1135" t="s">
        <v>136</v>
      </c>
      <c r="AT1135" t="s">
        <v>136</v>
      </c>
      <c r="AU1135" t="s">
        <v>136</v>
      </c>
      <c r="AV1135" t="s">
        <v>135</v>
      </c>
      <c r="AW1135" t="s">
        <v>135</v>
      </c>
      <c r="AX1135" t="s">
        <v>136</v>
      </c>
      <c r="AZ1135" t="s">
        <v>136</v>
      </c>
    </row>
    <row r="1136" spans="1:52" customFormat="1" x14ac:dyDescent="0.25">
      <c r="A1136">
        <v>326938</v>
      </c>
      <c r="B1136" t="s">
        <v>201</v>
      </c>
      <c r="AQ1136" t="s">
        <v>136</v>
      </c>
      <c r="AT1136" t="s">
        <v>136</v>
      </c>
      <c r="AV1136" t="s">
        <v>135</v>
      </c>
      <c r="AW1136" t="s">
        <v>135</v>
      </c>
      <c r="AX1136" t="s">
        <v>136</v>
      </c>
      <c r="AY1136" t="s">
        <v>136</v>
      </c>
      <c r="AZ1136" t="s">
        <v>136</v>
      </c>
    </row>
    <row r="1137" spans="1:52" customFormat="1" x14ac:dyDescent="0.25">
      <c r="A1137">
        <v>331377</v>
      </c>
      <c r="B1137" t="s">
        <v>201</v>
      </c>
      <c r="AG1137" t="s">
        <v>136</v>
      </c>
      <c r="AI1137" t="s">
        <v>136</v>
      </c>
      <c r="AJ1137" t="s">
        <v>136</v>
      </c>
      <c r="AP1137" t="s">
        <v>136</v>
      </c>
      <c r="AQ1137" t="s">
        <v>136</v>
      </c>
      <c r="AT1137" t="s">
        <v>136</v>
      </c>
      <c r="AU1137" t="s">
        <v>136</v>
      </c>
      <c r="AW1137" t="s">
        <v>136</v>
      </c>
      <c r="AX1137" t="s">
        <v>136</v>
      </c>
      <c r="AZ1137" t="s">
        <v>136</v>
      </c>
    </row>
    <row r="1138" spans="1:52" customFormat="1" x14ac:dyDescent="0.25">
      <c r="A1138">
        <v>327055</v>
      </c>
      <c r="B1138" t="s">
        <v>201</v>
      </c>
      <c r="AG1138" t="s">
        <v>136</v>
      </c>
      <c r="AQ1138" t="s">
        <v>136</v>
      </c>
      <c r="AW1138" t="s">
        <v>136</v>
      </c>
      <c r="AY1138" t="s">
        <v>135</v>
      </c>
      <c r="AZ1138" t="s">
        <v>136</v>
      </c>
    </row>
    <row r="1139" spans="1:52" customFormat="1" x14ac:dyDescent="0.25">
      <c r="A1139">
        <v>330772</v>
      </c>
      <c r="B1139" t="s">
        <v>201</v>
      </c>
      <c r="AV1139" t="s">
        <v>136</v>
      </c>
      <c r="AZ1139" t="s">
        <v>136</v>
      </c>
    </row>
    <row r="1140" spans="1:52" customFormat="1" x14ac:dyDescent="0.25">
      <c r="A1140">
        <v>338995</v>
      </c>
      <c r="B1140" t="s">
        <v>201</v>
      </c>
      <c r="AK1140" t="s">
        <v>136</v>
      </c>
      <c r="AP1140" t="s">
        <v>135</v>
      </c>
      <c r="AQ1140" t="s">
        <v>135</v>
      </c>
      <c r="AR1140" t="s">
        <v>136</v>
      </c>
      <c r="AU1140" t="s">
        <v>133</v>
      </c>
      <c r="AV1140" t="s">
        <v>135</v>
      </c>
      <c r="AW1140" t="s">
        <v>135</v>
      </c>
      <c r="AX1140" t="s">
        <v>133</v>
      </c>
      <c r="AY1140" t="s">
        <v>133</v>
      </c>
      <c r="AZ1140" t="s">
        <v>136</v>
      </c>
    </row>
    <row r="1141" spans="1:52" customFormat="1" x14ac:dyDescent="0.25">
      <c r="A1141">
        <v>318779</v>
      </c>
      <c r="B1141" t="s">
        <v>201</v>
      </c>
      <c r="AC1141" t="s">
        <v>136</v>
      </c>
      <c r="AJ1141" t="s">
        <v>136</v>
      </c>
      <c r="AP1141" t="s">
        <v>136</v>
      </c>
      <c r="AQ1141" t="s">
        <v>136</v>
      </c>
      <c r="AT1141" t="s">
        <v>136</v>
      </c>
      <c r="AU1141" t="s">
        <v>135</v>
      </c>
      <c r="AV1141" t="s">
        <v>135</v>
      </c>
      <c r="AW1141" t="s">
        <v>135</v>
      </c>
      <c r="AX1141" t="s">
        <v>135</v>
      </c>
      <c r="AY1141" t="s">
        <v>135</v>
      </c>
      <c r="AZ1141" t="s">
        <v>135</v>
      </c>
    </row>
    <row r="1142" spans="1:52" customFormat="1" x14ac:dyDescent="0.25">
      <c r="A1142">
        <v>319426</v>
      </c>
      <c r="B1142" t="s">
        <v>201</v>
      </c>
      <c r="AU1142" t="s">
        <v>135</v>
      </c>
      <c r="AV1142" t="s">
        <v>135</v>
      </c>
      <c r="AW1142" t="s">
        <v>135</v>
      </c>
      <c r="AX1142" t="s">
        <v>135</v>
      </c>
      <c r="AY1142" t="s">
        <v>135</v>
      </c>
      <c r="AZ1142" t="s">
        <v>135</v>
      </c>
    </row>
    <row r="1143" spans="1:52" customFormat="1" x14ac:dyDescent="0.25">
      <c r="A1143">
        <v>321596</v>
      </c>
      <c r="B1143" t="s">
        <v>201</v>
      </c>
      <c r="I1143" t="s">
        <v>136</v>
      </c>
      <c r="AG1143" t="s">
        <v>136</v>
      </c>
      <c r="AM1143" t="s">
        <v>133</v>
      </c>
      <c r="AQ1143" t="s">
        <v>133</v>
      </c>
      <c r="AT1143" t="s">
        <v>136</v>
      </c>
      <c r="AV1143" t="s">
        <v>133</v>
      </c>
      <c r="AW1143" t="s">
        <v>133</v>
      </c>
      <c r="AX1143" t="s">
        <v>136</v>
      </c>
      <c r="AY1143" t="s">
        <v>133</v>
      </c>
      <c r="AZ1143" t="s">
        <v>136</v>
      </c>
    </row>
    <row r="1144" spans="1:52" customFormat="1" x14ac:dyDescent="0.25">
      <c r="A1144">
        <v>321866</v>
      </c>
      <c r="B1144" t="s">
        <v>201</v>
      </c>
      <c r="AJ1144" t="s">
        <v>136</v>
      </c>
      <c r="AP1144" t="s">
        <v>136</v>
      </c>
      <c r="AQ1144" t="s">
        <v>136</v>
      </c>
      <c r="AV1144" t="s">
        <v>135</v>
      </c>
      <c r="AW1144" t="s">
        <v>135</v>
      </c>
      <c r="AY1144" t="s">
        <v>135</v>
      </c>
      <c r="AZ1144" t="s">
        <v>135</v>
      </c>
    </row>
    <row r="1145" spans="1:52" customFormat="1" x14ac:dyDescent="0.25">
      <c r="A1145">
        <v>324589</v>
      </c>
      <c r="B1145" t="s">
        <v>201</v>
      </c>
      <c r="AC1145" t="s">
        <v>135</v>
      </c>
      <c r="AI1145" t="s">
        <v>136</v>
      </c>
      <c r="AJ1145" t="s">
        <v>136</v>
      </c>
      <c r="AO1145" t="s">
        <v>135</v>
      </c>
      <c r="AP1145" t="s">
        <v>133</v>
      </c>
      <c r="AQ1145" t="s">
        <v>133</v>
      </c>
      <c r="AR1145" t="s">
        <v>136</v>
      </c>
      <c r="AU1145" t="s">
        <v>133</v>
      </c>
      <c r="AV1145" t="s">
        <v>133</v>
      </c>
      <c r="AW1145" t="s">
        <v>133</v>
      </c>
      <c r="AX1145" t="s">
        <v>133</v>
      </c>
      <c r="AY1145" t="s">
        <v>133</v>
      </c>
      <c r="AZ1145" t="s">
        <v>135</v>
      </c>
    </row>
    <row r="1146" spans="1:52" customFormat="1" x14ac:dyDescent="0.25">
      <c r="A1146">
        <v>325518</v>
      </c>
      <c r="B1146" t="s">
        <v>201</v>
      </c>
      <c r="N1146" t="s">
        <v>136</v>
      </c>
      <c r="W1146" t="s">
        <v>136</v>
      </c>
      <c r="AM1146" t="s">
        <v>136</v>
      </c>
      <c r="AP1146" t="s">
        <v>133</v>
      </c>
      <c r="AQ1146" t="s">
        <v>136</v>
      </c>
      <c r="AS1146" t="s">
        <v>133</v>
      </c>
      <c r="AT1146" t="s">
        <v>136</v>
      </c>
      <c r="AV1146" t="s">
        <v>133</v>
      </c>
      <c r="AW1146" t="s">
        <v>133</v>
      </c>
      <c r="AX1146" t="s">
        <v>133</v>
      </c>
      <c r="AY1146" t="s">
        <v>135</v>
      </c>
      <c r="AZ1146" t="s">
        <v>135</v>
      </c>
    </row>
    <row r="1147" spans="1:52" customFormat="1" x14ac:dyDescent="0.25">
      <c r="A1147">
        <v>325722</v>
      </c>
      <c r="B1147" t="s">
        <v>201</v>
      </c>
      <c r="AG1147" t="s">
        <v>135</v>
      </c>
      <c r="AJ1147" t="s">
        <v>136</v>
      </c>
      <c r="AL1147" t="s">
        <v>136</v>
      </c>
      <c r="AQ1147" t="s">
        <v>135</v>
      </c>
      <c r="AT1147" t="s">
        <v>136</v>
      </c>
      <c r="AV1147" t="s">
        <v>135</v>
      </c>
      <c r="AW1147" t="s">
        <v>135</v>
      </c>
      <c r="AY1147" t="s">
        <v>135</v>
      </c>
      <c r="AZ1147" t="s">
        <v>135</v>
      </c>
    </row>
    <row r="1148" spans="1:52" customFormat="1" x14ac:dyDescent="0.25">
      <c r="A1148">
        <v>326197</v>
      </c>
      <c r="B1148" t="s">
        <v>201</v>
      </c>
      <c r="W1148" t="s">
        <v>136</v>
      </c>
      <c r="AG1148" t="s">
        <v>136</v>
      </c>
      <c r="AI1148" t="s">
        <v>136</v>
      </c>
      <c r="AK1148" t="s">
        <v>136</v>
      </c>
      <c r="AP1148" t="s">
        <v>133</v>
      </c>
      <c r="AQ1148" t="s">
        <v>133</v>
      </c>
      <c r="AY1148" t="s">
        <v>136</v>
      </c>
      <c r="AZ1148" t="s">
        <v>136</v>
      </c>
    </row>
    <row r="1149" spans="1:52" customFormat="1" x14ac:dyDescent="0.25">
      <c r="A1149">
        <v>327034</v>
      </c>
      <c r="B1149" t="s">
        <v>201</v>
      </c>
      <c r="O1149" t="s">
        <v>136</v>
      </c>
      <c r="AM1149" t="s">
        <v>136</v>
      </c>
      <c r="AN1149" t="s">
        <v>136</v>
      </c>
      <c r="AW1149" t="s">
        <v>135</v>
      </c>
      <c r="AY1149" t="s">
        <v>135</v>
      </c>
      <c r="AZ1149" t="s">
        <v>136</v>
      </c>
    </row>
    <row r="1150" spans="1:52" customFormat="1" x14ac:dyDescent="0.25">
      <c r="A1150">
        <v>327042</v>
      </c>
      <c r="B1150" t="s">
        <v>201</v>
      </c>
      <c r="P1150" t="s">
        <v>136</v>
      </c>
      <c r="AG1150" t="s">
        <v>136</v>
      </c>
      <c r="AL1150" t="s">
        <v>136</v>
      </c>
      <c r="AN1150" t="s">
        <v>136</v>
      </c>
      <c r="AQ1150" t="s">
        <v>135</v>
      </c>
      <c r="AV1150" t="s">
        <v>135</v>
      </c>
      <c r="AW1150" t="s">
        <v>135</v>
      </c>
      <c r="AY1150" t="s">
        <v>135</v>
      </c>
      <c r="AZ1150" t="s">
        <v>135</v>
      </c>
    </row>
    <row r="1151" spans="1:52" customFormat="1" x14ac:dyDescent="0.25">
      <c r="A1151">
        <v>327407</v>
      </c>
      <c r="B1151" t="s">
        <v>201</v>
      </c>
      <c r="AG1151" t="s">
        <v>136</v>
      </c>
      <c r="AP1151" t="s">
        <v>136</v>
      </c>
      <c r="AQ1151" t="s">
        <v>136</v>
      </c>
      <c r="AV1151" t="s">
        <v>135</v>
      </c>
      <c r="AW1151" t="s">
        <v>135</v>
      </c>
      <c r="AX1151" t="s">
        <v>135</v>
      </c>
      <c r="AY1151" t="s">
        <v>135</v>
      </c>
      <c r="AZ1151" t="s">
        <v>135</v>
      </c>
    </row>
    <row r="1152" spans="1:52" customFormat="1" x14ac:dyDescent="0.25">
      <c r="A1152">
        <v>329392</v>
      </c>
      <c r="B1152" t="s">
        <v>201</v>
      </c>
      <c r="AP1152" t="s">
        <v>135</v>
      </c>
      <c r="AQ1152" t="s">
        <v>135</v>
      </c>
      <c r="AW1152" t="s">
        <v>136</v>
      </c>
      <c r="AX1152" t="s">
        <v>136</v>
      </c>
      <c r="AY1152" t="s">
        <v>136</v>
      </c>
      <c r="AZ1152" t="s">
        <v>136</v>
      </c>
    </row>
    <row r="1153" spans="1:52" customFormat="1" x14ac:dyDescent="0.25">
      <c r="A1153">
        <v>329736</v>
      </c>
      <c r="B1153" t="s">
        <v>201</v>
      </c>
      <c r="AP1153" t="s">
        <v>136</v>
      </c>
      <c r="AU1153" t="s">
        <v>136</v>
      </c>
      <c r="AW1153" t="s">
        <v>136</v>
      </c>
      <c r="AY1153" t="s">
        <v>136</v>
      </c>
      <c r="AZ1153" t="s">
        <v>136</v>
      </c>
    </row>
    <row r="1154" spans="1:52" customFormat="1" x14ac:dyDescent="0.25">
      <c r="A1154">
        <v>330168</v>
      </c>
      <c r="B1154" t="s">
        <v>201</v>
      </c>
      <c r="AP1154" t="s">
        <v>136</v>
      </c>
      <c r="AQ1154" t="s">
        <v>135</v>
      </c>
      <c r="AT1154" t="s">
        <v>136</v>
      </c>
      <c r="AZ1154" t="s">
        <v>136</v>
      </c>
    </row>
    <row r="1155" spans="1:52" customFormat="1" x14ac:dyDescent="0.25">
      <c r="A1155">
        <v>330646</v>
      </c>
      <c r="B1155" t="s">
        <v>201</v>
      </c>
      <c r="AG1155" t="s">
        <v>136</v>
      </c>
      <c r="AI1155" t="s">
        <v>136</v>
      </c>
      <c r="AM1155" t="s">
        <v>136</v>
      </c>
      <c r="AQ1155" t="s">
        <v>136</v>
      </c>
      <c r="AT1155" t="s">
        <v>136</v>
      </c>
      <c r="AV1155" t="s">
        <v>135</v>
      </c>
      <c r="AX1155" t="s">
        <v>135</v>
      </c>
      <c r="AY1155" t="s">
        <v>135</v>
      </c>
      <c r="AZ1155" t="s">
        <v>135</v>
      </c>
    </row>
    <row r="1156" spans="1:52" customFormat="1" x14ac:dyDescent="0.25">
      <c r="A1156">
        <v>331136</v>
      </c>
      <c r="B1156" t="s">
        <v>201</v>
      </c>
      <c r="AC1156" t="s">
        <v>136</v>
      </c>
      <c r="AL1156" t="s">
        <v>133</v>
      </c>
      <c r="AP1156" t="s">
        <v>135</v>
      </c>
      <c r="AQ1156" t="s">
        <v>135</v>
      </c>
      <c r="AT1156" t="s">
        <v>136</v>
      </c>
      <c r="AV1156" t="s">
        <v>135</v>
      </c>
      <c r="AW1156" t="s">
        <v>133</v>
      </c>
      <c r="AY1156" t="s">
        <v>136</v>
      </c>
      <c r="AZ1156" t="s">
        <v>135</v>
      </c>
    </row>
    <row r="1157" spans="1:52" customFormat="1" x14ac:dyDescent="0.25">
      <c r="A1157">
        <v>331536</v>
      </c>
      <c r="B1157" t="s">
        <v>201</v>
      </c>
      <c r="AE1157" t="s">
        <v>136</v>
      </c>
      <c r="AG1157" t="s">
        <v>136</v>
      </c>
      <c r="AI1157" t="s">
        <v>136</v>
      </c>
      <c r="AN1157" t="s">
        <v>136</v>
      </c>
      <c r="AO1157" t="s">
        <v>136</v>
      </c>
      <c r="AS1157" t="s">
        <v>136</v>
      </c>
      <c r="AV1157" t="s">
        <v>136</v>
      </c>
      <c r="AX1157" t="s">
        <v>136</v>
      </c>
      <c r="AY1157" t="s">
        <v>136</v>
      </c>
      <c r="AZ1157" t="s">
        <v>135</v>
      </c>
    </row>
    <row r="1158" spans="1:52" customFormat="1" x14ac:dyDescent="0.25">
      <c r="A1158">
        <v>331538</v>
      </c>
      <c r="B1158" t="s">
        <v>201</v>
      </c>
      <c r="AG1158" t="s">
        <v>135</v>
      </c>
      <c r="AJ1158" t="s">
        <v>136</v>
      </c>
      <c r="AO1158" t="s">
        <v>136</v>
      </c>
      <c r="AP1158" t="s">
        <v>136</v>
      </c>
      <c r="AQ1158" t="s">
        <v>135</v>
      </c>
      <c r="AT1158" t="s">
        <v>136</v>
      </c>
      <c r="AV1158" t="s">
        <v>133</v>
      </c>
      <c r="AW1158" t="s">
        <v>133</v>
      </c>
      <c r="AY1158" t="s">
        <v>133</v>
      </c>
      <c r="AZ1158" t="s">
        <v>135</v>
      </c>
    </row>
    <row r="1159" spans="1:52" customFormat="1" x14ac:dyDescent="0.25">
      <c r="A1159">
        <v>331539</v>
      </c>
      <c r="B1159" t="s">
        <v>201</v>
      </c>
      <c r="AC1159" t="s">
        <v>136</v>
      </c>
      <c r="AI1159" t="s">
        <v>136</v>
      </c>
      <c r="AP1159" t="s">
        <v>136</v>
      </c>
      <c r="AX1159" t="s">
        <v>135</v>
      </c>
      <c r="AY1159" t="s">
        <v>135</v>
      </c>
      <c r="AZ1159" t="s">
        <v>135</v>
      </c>
    </row>
    <row r="1160" spans="1:52" customFormat="1" x14ac:dyDescent="0.25">
      <c r="A1160">
        <v>331758</v>
      </c>
      <c r="B1160" t="s">
        <v>201</v>
      </c>
      <c r="AA1160" t="s">
        <v>136</v>
      </c>
      <c r="AG1160" t="s">
        <v>136</v>
      </c>
      <c r="AM1160" t="s">
        <v>136</v>
      </c>
      <c r="AO1160" t="s">
        <v>135</v>
      </c>
      <c r="AP1160" t="s">
        <v>135</v>
      </c>
      <c r="AQ1160" t="s">
        <v>135</v>
      </c>
      <c r="AT1160" t="s">
        <v>135</v>
      </c>
      <c r="AU1160" t="s">
        <v>135</v>
      </c>
      <c r="AV1160" t="s">
        <v>135</v>
      </c>
      <c r="AW1160" t="s">
        <v>135</v>
      </c>
      <c r="AX1160" t="s">
        <v>135</v>
      </c>
      <c r="AY1160" t="s">
        <v>135</v>
      </c>
      <c r="AZ1160" t="s">
        <v>135</v>
      </c>
    </row>
    <row r="1161" spans="1:52" customFormat="1" x14ac:dyDescent="0.25">
      <c r="A1161">
        <v>331969</v>
      </c>
      <c r="B1161" t="s">
        <v>201</v>
      </c>
      <c r="AE1161" t="s">
        <v>136</v>
      </c>
      <c r="AL1161" t="s">
        <v>136</v>
      </c>
      <c r="AO1161" t="s">
        <v>136</v>
      </c>
      <c r="AP1161" t="s">
        <v>136</v>
      </c>
      <c r="AQ1161" t="s">
        <v>136</v>
      </c>
      <c r="AV1161" t="s">
        <v>135</v>
      </c>
      <c r="AX1161" t="s">
        <v>133</v>
      </c>
      <c r="AY1161" t="s">
        <v>135</v>
      </c>
      <c r="AZ1161" t="s">
        <v>135</v>
      </c>
    </row>
    <row r="1162" spans="1:52" customFormat="1" x14ac:dyDescent="0.25">
      <c r="A1162">
        <v>332382</v>
      </c>
      <c r="B1162" t="s">
        <v>201</v>
      </c>
      <c r="AI1162" t="s">
        <v>136</v>
      </c>
      <c r="AJ1162" t="s">
        <v>136</v>
      </c>
      <c r="AM1162" t="s">
        <v>136</v>
      </c>
      <c r="AP1162" t="s">
        <v>136</v>
      </c>
      <c r="AQ1162" t="s">
        <v>133</v>
      </c>
      <c r="AS1162" t="s">
        <v>136</v>
      </c>
      <c r="AV1162" t="s">
        <v>133</v>
      </c>
      <c r="AW1162" t="s">
        <v>133</v>
      </c>
      <c r="AY1162" t="s">
        <v>135</v>
      </c>
      <c r="AZ1162" t="s">
        <v>135</v>
      </c>
    </row>
    <row r="1163" spans="1:52" customFormat="1" x14ac:dyDescent="0.25">
      <c r="A1163">
        <v>332400</v>
      </c>
      <c r="B1163" t="s">
        <v>201</v>
      </c>
      <c r="P1163" t="s">
        <v>136</v>
      </c>
      <c r="AG1163" t="s">
        <v>136</v>
      </c>
      <c r="AH1163" t="s">
        <v>136</v>
      </c>
      <c r="AJ1163" t="s">
        <v>136</v>
      </c>
      <c r="AL1163" t="s">
        <v>136</v>
      </c>
      <c r="AN1163" t="s">
        <v>136</v>
      </c>
      <c r="AP1163" t="s">
        <v>135</v>
      </c>
      <c r="AQ1163" t="s">
        <v>133</v>
      </c>
      <c r="AT1163" t="s">
        <v>136</v>
      </c>
      <c r="AV1163" t="s">
        <v>135</v>
      </c>
      <c r="AW1163" t="s">
        <v>135</v>
      </c>
      <c r="AX1163" t="s">
        <v>135</v>
      </c>
      <c r="AY1163" t="s">
        <v>135</v>
      </c>
      <c r="AZ1163" t="s">
        <v>135</v>
      </c>
    </row>
    <row r="1164" spans="1:52" customFormat="1" x14ac:dyDescent="0.25">
      <c r="A1164">
        <v>332443</v>
      </c>
      <c r="B1164" t="s">
        <v>201</v>
      </c>
      <c r="AU1164" t="s">
        <v>135</v>
      </c>
      <c r="AV1164" t="s">
        <v>135</v>
      </c>
      <c r="AW1164" t="s">
        <v>135</v>
      </c>
      <c r="AX1164" t="s">
        <v>135</v>
      </c>
      <c r="AZ1164" t="s">
        <v>135</v>
      </c>
    </row>
    <row r="1165" spans="1:52" customFormat="1" x14ac:dyDescent="0.25">
      <c r="A1165">
        <v>332544</v>
      </c>
      <c r="B1165" t="s">
        <v>201</v>
      </c>
      <c r="AG1165" t="s">
        <v>136</v>
      </c>
      <c r="AL1165" t="s">
        <v>136</v>
      </c>
      <c r="AP1165" t="s">
        <v>136</v>
      </c>
      <c r="AQ1165" t="s">
        <v>133</v>
      </c>
      <c r="AT1165" t="s">
        <v>136</v>
      </c>
      <c r="AV1165" t="s">
        <v>135</v>
      </c>
      <c r="AW1165" t="s">
        <v>135</v>
      </c>
      <c r="AX1165" t="s">
        <v>135</v>
      </c>
      <c r="AY1165" t="s">
        <v>135</v>
      </c>
      <c r="AZ1165" t="s">
        <v>135</v>
      </c>
    </row>
    <row r="1166" spans="1:52" customFormat="1" x14ac:dyDescent="0.25">
      <c r="A1166">
        <v>332893</v>
      </c>
      <c r="B1166" t="s">
        <v>201</v>
      </c>
      <c r="AG1166" t="s">
        <v>136</v>
      </c>
      <c r="AI1166" t="s">
        <v>136</v>
      </c>
      <c r="AL1166" t="s">
        <v>136</v>
      </c>
      <c r="AN1166" t="s">
        <v>136</v>
      </c>
      <c r="AO1166" t="s">
        <v>135</v>
      </c>
      <c r="AP1166" t="s">
        <v>135</v>
      </c>
      <c r="AQ1166" t="s">
        <v>135</v>
      </c>
      <c r="AS1166" t="s">
        <v>135</v>
      </c>
      <c r="AU1166" t="s">
        <v>133</v>
      </c>
      <c r="AV1166" t="s">
        <v>133</v>
      </c>
      <c r="AW1166" t="s">
        <v>133</v>
      </c>
      <c r="AX1166" t="s">
        <v>133</v>
      </c>
      <c r="AY1166" t="s">
        <v>135</v>
      </c>
      <c r="AZ1166" t="s">
        <v>135</v>
      </c>
    </row>
    <row r="1167" spans="1:52" customFormat="1" x14ac:dyDescent="0.25">
      <c r="A1167">
        <v>332924</v>
      </c>
      <c r="B1167" t="s">
        <v>201</v>
      </c>
      <c r="AJ1167" t="s">
        <v>136</v>
      </c>
      <c r="AM1167" t="s">
        <v>136</v>
      </c>
      <c r="AP1167" t="s">
        <v>136</v>
      </c>
      <c r="AQ1167" t="s">
        <v>133</v>
      </c>
      <c r="AV1167" t="s">
        <v>133</v>
      </c>
      <c r="AW1167" t="s">
        <v>133</v>
      </c>
      <c r="AX1167" t="s">
        <v>135</v>
      </c>
      <c r="AY1167" t="s">
        <v>135</v>
      </c>
      <c r="AZ1167" t="s">
        <v>135</v>
      </c>
    </row>
    <row r="1168" spans="1:52" customFormat="1" x14ac:dyDescent="0.25">
      <c r="A1168">
        <v>333117</v>
      </c>
      <c r="B1168" t="s">
        <v>201</v>
      </c>
      <c r="AZ1168" t="s">
        <v>136</v>
      </c>
    </row>
    <row r="1169" spans="1:52" customFormat="1" x14ac:dyDescent="0.25">
      <c r="A1169">
        <v>333133</v>
      </c>
      <c r="B1169" t="s">
        <v>201</v>
      </c>
      <c r="W1169" t="s">
        <v>136</v>
      </c>
      <c r="AK1169" t="s">
        <v>136</v>
      </c>
      <c r="AM1169" t="s">
        <v>136</v>
      </c>
      <c r="AO1169" t="s">
        <v>136</v>
      </c>
      <c r="AQ1169" t="s">
        <v>136</v>
      </c>
      <c r="AT1169" t="s">
        <v>136</v>
      </c>
      <c r="AV1169" t="s">
        <v>135</v>
      </c>
      <c r="AX1169" t="s">
        <v>135</v>
      </c>
      <c r="AY1169" t="s">
        <v>135</v>
      </c>
      <c r="AZ1169" t="s">
        <v>135</v>
      </c>
    </row>
    <row r="1170" spans="1:52" customFormat="1" x14ac:dyDescent="0.25">
      <c r="A1170">
        <v>333258</v>
      </c>
      <c r="B1170" t="s">
        <v>201</v>
      </c>
      <c r="AC1170" t="s">
        <v>136</v>
      </c>
      <c r="AG1170" t="s">
        <v>136</v>
      </c>
      <c r="AM1170" t="s">
        <v>136</v>
      </c>
      <c r="AO1170" t="s">
        <v>136</v>
      </c>
      <c r="AP1170" t="s">
        <v>133</v>
      </c>
      <c r="AQ1170" t="s">
        <v>133</v>
      </c>
      <c r="AV1170" t="s">
        <v>133</v>
      </c>
      <c r="AW1170" t="s">
        <v>133</v>
      </c>
      <c r="AX1170" t="s">
        <v>135</v>
      </c>
      <c r="AY1170" t="s">
        <v>135</v>
      </c>
      <c r="AZ1170" t="s">
        <v>135</v>
      </c>
    </row>
    <row r="1171" spans="1:52" customFormat="1" x14ac:dyDescent="0.25">
      <c r="A1171">
        <v>333503</v>
      </c>
      <c r="B1171" t="s">
        <v>201</v>
      </c>
      <c r="AC1171" t="s">
        <v>136</v>
      </c>
      <c r="AI1171" t="s">
        <v>136</v>
      </c>
      <c r="AJ1171" t="s">
        <v>136</v>
      </c>
      <c r="AM1171" t="s">
        <v>136</v>
      </c>
      <c r="AP1171" t="s">
        <v>136</v>
      </c>
      <c r="AQ1171" t="s">
        <v>136</v>
      </c>
      <c r="AU1171" t="s">
        <v>135</v>
      </c>
      <c r="AV1171" t="s">
        <v>135</v>
      </c>
      <c r="AW1171" t="s">
        <v>135</v>
      </c>
      <c r="AX1171" t="s">
        <v>135</v>
      </c>
      <c r="AY1171" t="s">
        <v>135</v>
      </c>
      <c r="AZ1171" t="s">
        <v>135</v>
      </c>
    </row>
    <row r="1172" spans="1:52" customFormat="1" x14ac:dyDescent="0.25">
      <c r="A1172">
        <v>333675</v>
      </c>
      <c r="B1172" t="s">
        <v>201</v>
      </c>
      <c r="AF1172" t="s">
        <v>136</v>
      </c>
      <c r="AG1172" t="s">
        <v>136</v>
      </c>
      <c r="AI1172" t="s">
        <v>136</v>
      </c>
      <c r="AL1172" t="s">
        <v>136</v>
      </c>
      <c r="AP1172" t="s">
        <v>135</v>
      </c>
      <c r="AQ1172" t="s">
        <v>135</v>
      </c>
      <c r="AS1172" t="s">
        <v>136</v>
      </c>
      <c r="AT1172" t="s">
        <v>135</v>
      </c>
      <c r="AV1172" t="s">
        <v>135</v>
      </c>
      <c r="AW1172" t="s">
        <v>135</v>
      </c>
      <c r="AX1172" t="s">
        <v>135</v>
      </c>
      <c r="AY1172" t="s">
        <v>135</v>
      </c>
      <c r="AZ1172" t="s">
        <v>135</v>
      </c>
    </row>
    <row r="1173" spans="1:52" customFormat="1" x14ac:dyDescent="0.25">
      <c r="A1173">
        <v>334146</v>
      </c>
      <c r="B1173" t="s">
        <v>201</v>
      </c>
      <c r="AJ1173" t="s">
        <v>136</v>
      </c>
      <c r="AP1173" t="s">
        <v>133</v>
      </c>
      <c r="AQ1173" t="s">
        <v>133</v>
      </c>
      <c r="AS1173" t="s">
        <v>133</v>
      </c>
      <c r="AT1173" t="s">
        <v>135</v>
      </c>
      <c r="AU1173" t="s">
        <v>133</v>
      </c>
      <c r="AV1173" t="s">
        <v>133</v>
      </c>
      <c r="AW1173" t="s">
        <v>133</v>
      </c>
      <c r="AX1173" t="s">
        <v>133</v>
      </c>
      <c r="AZ1173" t="s">
        <v>135</v>
      </c>
    </row>
    <row r="1174" spans="1:52" customFormat="1" x14ac:dyDescent="0.25">
      <c r="A1174">
        <v>334715</v>
      </c>
      <c r="B1174" t="s">
        <v>201</v>
      </c>
      <c r="P1174" t="s">
        <v>136</v>
      </c>
      <c r="AG1174" t="s">
        <v>136</v>
      </c>
      <c r="AP1174" t="s">
        <v>136</v>
      </c>
      <c r="AQ1174" t="s">
        <v>136</v>
      </c>
      <c r="AV1174" t="s">
        <v>135</v>
      </c>
      <c r="AW1174" t="s">
        <v>135</v>
      </c>
      <c r="AX1174" t="s">
        <v>135</v>
      </c>
      <c r="AY1174" t="s">
        <v>135</v>
      </c>
      <c r="AZ1174" t="s">
        <v>135</v>
      </c>
    </row>
    <row r="1175" spans="1:52" customFormat="1" x14ac:dyDescent="0.25">
      <c r="A1175">
        <v>334992</v>
      </c>
      <c r="B1175" t="s">
        <v>201</v>
      </c>
      <c r="AO1175" t="s">
        <v>136</v>
      </c>
      <c r="AP1175" t="s">
        <v>135</v>
      </c>
      <c r="AQ1175" t="s">
        <v>135</v>
      </c>
      <c r="AT1175" t="s">
        <v>136</v>
      </c>
      <c r="AV1175" t="s">
        <v>135</v>
      </c>
      <c r="AW1175" t="s">
        <v>133</v>
      </c>
      <c r="AX1175" t="s">
        <v>133</v>
      </c>
      <c r="AY1175" t="s">
        <v>135</v>
      </c>
      <c r="AZ1175" t="s">
        <v>135</v>
      </c>
    </row>
    <row r="1176" spans="1:52" customFormat="1" x14ac:dyDescent="0.25">
      <c r="A1176">
        <v>335110</v>
      </c>
      <c r="B1176" t="s">
        <v>201</v>
      </c>
      <c r="K1176" t="s">
        <v>136</v>
      </c>
      <c r="AG1176" t="s">
        <v>136</v>
      </c>
      <c r="AQ1176" t="s">
        <v>136</v>
      </c>
      <c r="AV1176" t="s">
        <v>135</v>
      </c>
      <c r="AW1176" t="s">
        <v>135</v>
      </c>
      <c r="AX1176" t="s">
        <v>135</v>
      </c>
      <c r="AZ1176" t="s">
        <v>135</v>
      </c>
    </row>
    <row r="1177" spans="1:52" customFormat="1" x14ac:dyDescent="0.25">
      <c r="A1177">
        <v>335284</v>
      </c>
      <c r="B1177" t="s">
        <v>201</v>
      </c>
      <c r="AG1177" t="s">
        <v>136</v>
      </c>
      <c r="AQ1177" t="s">
        <v>136</v>
      </c>
      <c r="AV1177" t="s">
        <v>135</v>
      </c>
      <c r="AW1177" t="s">
        <v>135</v>
      </c>
      <c r="AX1177" t="s">
        <v>136</v>
      </c>
      <c r="AZ1177" t="s">
        <v>135</v>
      </c>
    </row>
    <row r="1178" spans="1:52" customFormat="1" x14ac:dyDescent="0.25">
      <c r="A1178">
        <v>335373</v>
      </c>
      <c r="B1178" t="s">
        <v>201</v>
      </c>
      <c r="AG1178" t="s">
        <v>136</v>
      </c>
      <c r="AQ1178" t="s">
        <v>136</v>
      </c>
      <c r="AW1178" t="s">
        <v>135</v>
      </c>
      <c r="AY1178" t="s">
        <v>135</v>
      </c>
      <c r="AZ1178" t="s">
        <v>135</v>
      </c>
    </row>
    <row r="1179" spans="1:52" customFormat="1" x14ac:dyDescent="0.25">
      <c r="A1179">
        <v>335673</v>
      </c>
      <c r="B1179" t="s">
        <v>201</v>
      </c>
      <c r="AQ1179" t="s">
        <v>136</v>
      </c>
      <c r="AV1179" t="s">
        <v>135</v>
      </c>
      <c r="AW1179" t="s">
        <v>136</v>
      </c>
      <c r="AX1179" t="s">
        <v>136</v>
      </c>
      <c r="AY1179" t="s">
        <v>135</v>
      </c>
      <c r="AZ1179" t="s">
        <v>135</v>
      </c>
    </row>
    <row r="1180" spans="1:52" customFormat="1" x14ac:dyDescent="0.25">
      <c r="A1180">
        <v>335677</v>
      </c>
      <c r="B1180" t="s">
        <v>201</v>
      </c>
      <c r="AA1180" t="s">
        <v>136</v>
      </c>
      <c r="AG1180" t="s">
        <v>136</v>
      </c>
      <c r="AQ1180" t="s">
        <v>136</v>
      </c>
      <c r="AR1180" t="s">
        <v>136</v>
      </c>
      <c r="AT1180" t="s">
        <v>136</v>
      </c>
      <c r="AU1180" t="s">
        <v>135</v>
      </c>
      <c r="AV1180" t="s">
        <v>135</v>
      </c>
      <c r="AW1180" t="s">
        <v>135</v>
      </c>
      <c r="AZ1180" t="s">
        <v>135</v>
      </c>
    </row>
    <row r="1181" spans="1:52" customFormat="1" x14ac:dyDescent="0.25">
      <c r="A1181">
        <v>336092</v>
      </c>
      <c r="B1181" t="s">
        <v>201</v>
      </c>
      <c r="AG1181" t="s">
        <v>136</v>
      </c>
      <c r="AJ1181" t="s">
        <v>136</v>
      </c>
      <c r="AO1181" t="s">
        <v>136</v>
      </c>
      <c r="AQ1181" t="s">
        <v>136</v>
      </c>
      <c r="AV1181" t="s">
        <v>135</v>
      </c>
      <c r="AW1181" t="s">
        <v>135</v>
      </c>
      <c r="AX1181" t="s">
        <v>135</v>
      </c>
      <c r="AY1181" t="s">
        <v>135</v>
      </c>
      <c r="AZ1181" t="s">
        <v>135</v>
      </c>
    </row>
    <row r="1182" spans="1:52" customFormat="1" x14ac:dyDescent="0.25">
      <c r="A1182">
        <v>336162</v>
      </c>
      <c r="B1182" t="s">
        <v>201</v>
      </c>
      <c r="AI1182" t="s">
        <v>136</v>
      </c>
      <c r="AJ1182" t="s">
        <v>136</v>
      </c>
      <c r="AO1182" t="s">
        <v>136</v>
      </c>
      <c r="AQ1182" t="s">
        <v>136</v>
      </c>
      <c r="AT1182" t="s">
        <v>136</v>
      </c>
      <c r="AV1182" t="s">
        <v>135</v>
      </c>
      <c r="AW1182" t="s">
        <v>135</v>
      </c>
      <c r="AX1182" t="s">
        <v>135</v>
      </c>
      <c r="AY1182" t="s">
        <v>135</v>
      </c>
      <c r="AZ1182" t="s">
        <v>135</v>
      </c>
    </row>
    <row r="1183" spans="1:52" customFormat="1" x14ac:dyDescent="0.25">
      <c r="A1183">
        <v>336335</v>
      </c>
      <c r="B1183" t="s">
        <v>201</v>
      </c>
      <c r="P1183" t="s">
        <v>136</v>
      </c>
      <c r="X1183" t="s">
        <v>136</v>
      </c>
      <c r="AG1183" t="s">
        <v>136</v>
      </c>
      <c r="AO1183" t="s">
        <v>136</v>
      </c>
      <c r="AQ1183" t="s">
        <v>136</v>
      </c>
      <c r="AV1183" t="s">
        <v>136</v>
      </c>
      <c r="AW1183" t="s">
        <v>136</v>
      </c>
      <c r="AY1183" t="s">
        <v>136</v>
      </c>
      <c r="AZ1183" t="s">
        <v>136</v>
      </c>
    </row>
    <row r="1184" spans="1:52" customFormat="1" x14ac:dyDescent="0.25">
      <c r="A1184">
        <v>336644</v>
      </c>
      <c r="B1184" t="s">
        <v>201</v>
      </c>
      <c r="AA1184" t="s">
        <v>136</v>
      </c>
      <c r="AI1184" t="s">
        <v>136</v>
      </c>
      <c r="AP1184" t="s">
        <v>133</v>
      </c>
      <c r="AQ1184" t="s">
        <v>133</v>
      </c>
      <c r="AS1184" t="s">
        <v>133</v>
      </c>
      <c r="AT1184" t="s">
        <v>133</v>
      </c>
      <c r="AV1184" t="s">
        <v>135</v>
      </c>
      <c r="AW1184" t="s">
        <v>135</v>
      </c>
      <c r="AX1184" t="s">
        <v>135</v>
      </c>
      <c r="AY1184" t="s">
        <v>135</v>
      </c>
      <c r="AZ1184" t="s">
        <v>135</v>
      </c>
    </row>
    <row r="1185" spans="1:52" customFormat="1" x14ac:dyDescent="0.25">
      <c r="A1185">
        <v>336821</v>
      </c>
      <c r="B1185" t="s">
        <v>201</v>
      </c>
      <c r="P1185" t="s">
        <v>136</v>
      </c>
      <c r="W1185" t="s">
        <v>136</v>
      </c>
      <c r="AG1185" t="s">
        <v>136</v>
      </c>
      <c r="AM1185" t="s">
        <v>136</v>
      </c>
      <c r="AQ1185" t="s">
        <v>133</v>
      </c>
      <c r="AU1185" t="s">
        <v>133</v>
      </c>
      <c r="AV1185" t="s">
        <v>133</v>
      </c>
      <c r="AW1185" t="s">
        <v>135</v>
      </c>
      <c r="AX1185" t="s">
        <v>135</v>
      </c>
      <c r="AY1185" t="s">
        <v>133</v>
      </c>
      <c r="AZ1185" t="s">
        <v>135</v>
      </c>
    </row>
    <row r="1186" spans="1:52" customFormat="1" x14ac:dyDescent="0.25">
      <c r="A1186">
        <v>336825</v>
      </c>
      <c r="B1186" t="s">
        <v>201</v>
      </c>
      <c r="AG1186" t="s">
        <v>136</v>
      </c>
      <c r="AI1186" t="s">
        <v>135</v>
      </c>
      <c r="AT1186" t="s">
        <v>136</v>
      </c>
      <c r="AW1186" t="s">
        <v>135</v>
      </c>
      <c r="AX1186" t="s">
        <v>135</v>
      </c>
      <c r="AY1186" t="s">
        <v>135</v>
      </c>
      <c r="AZ1186" t="s">
        <v>135</v>
      </c>
    </row>
    <row r="1187" spans="1:52" customFormat="1" x14ac:dyDescent="0.25">
      <c r="A1187">
        <v>336854</v>
      </c>
      <c r="B1187" t="s">
        <v>201</v>
      </c>
      <c r="AJ1187" t="s">
        <v>136</v>
      </c>
      <c r="AQ1187" t="s">
        <v>136</v>
      </c>
      <c r="AT1187" t="s">
        <v>136</v>
      </c>
      <c r="AV1187" t="s">
        <v>135</v>
      </c>
      <c r="AW1187" t="s">
        <v>135</v>
      </c>
      <c r="AX1187" t="s">
        <v>135</v>
      </c>
      <c r="AY1187" t="s">
        <v>135</v>
      </c>
      <c r="AZ1187" t="s">
        <v>135</v>
      </c>
    </row>
    <row r="1188" spans="1:52" customFormat="1" x14ac:dyDescent="0.25">
      <c r="A1188">
        <v>336869</v>
      </c>
      <c r="B1188" t="s">
        <v>201</v>
      </c>
      <c r="AG1188" t="s">
        <v>136</v>
      </c>
      <c r="AJ1188" t="s">
        <v>136</v>
      </c>
      <c r="AM1188" t="s">
        <v>136</v>
      </c>
      <c r="AP1188" t="s">
        <v>135</v>
      </c>
      <c r="AQ1188" t="s">
        <v>133</v>
      </c>
      <c r="AV1188" t="s">
        <v>136</v>
      </c>
      <c r="AY1188" t="s">
        <v>136</v>
      </c>
      <c r="AZ1188" t="s">
        <v>135</v>
      </c>
    </row>
    <row r="1189" spans="1:52" customFormat="1" x14ac:dyDescent="0.25">
      <c r="A1189">
        <v>336987</v>
      </c>
      <c r="B1189" t="s">
        <v>201</v>
      </c>
      <c r="AI1189" t="s">
        <v>136</v>
      </c>
      <c r="AO1189" t="s">
        <v>136</v>
      </c>
      <c r="AP1189" t="s">
        <v>136</v>
      </c>
      <c r="AQ1189" t="s">
        <v>136</v>
      </c>
      <c r="AT1189" t="s">
        <v>136</v>
      </c>
      <c r="AU1189" t="s">
        <v>136</v>
      </c>
      <c r="AV1189" t="s">
        <v>136</v>
      </c>
      <c r="AW1189" t="s">
        <v>136</v>
      </c>
      <c r="AY1189" t="s">
        <v>136</v>
      </c>
      <c r="AZ1189" t="s">
        <v>136</v>
      </c>
    </row>
    <row r="1190" spans="1:52" customFormat="1" x14ac:dyDescent="0.25">
      <c r="A1190">
        <v>337362</v>
      </c>
      <c r="B1190" t="s">
        <v>201</v>
      </c>
      <c r="P1190" t="s">
        <v>136</v>
      </c>
      <c r="W1190" t="s">
        <v>136</v>
      </c>
      <c r="X1190" t="s">
        <v>136</v>
      </c>
      <c r="AB1190" t="s">
        <v>136</v>
      </c>
      <c r="AQ1190" t="s">
        <v>136</v>
      </c>
      <c r="AV1190" t="s">
        <v>135</v>
      </c>
      <c r="AW1190" t="s">
        <v>135</v>
      </c>
      <c r="AX1190" t="s">
        <v>135</v>
      </c>
      <c r="AZ1190" t="s">
        <v>135</v>
      </c>
    </row>
    <row r="1191" spans="1:52" customFormat="1" x14ac:dyDescent="0.25">
      <c r="A1191">
        <v>337384</v>
      </c>
      <c r="B1191" t="s">
        <v>201</v>
      </c>
      <c r="AQ1191" t="s">
        <v>136</v>
      </c>
      <c r="AV1191" t="s">
        <v>135</v>
      </c>
      <c r="AW1191" t="s">
        <v>135</v>
      </c>
      <c r="AY1191" t="s">
        <v>135</v>
      </c>
      <c r="AZ1191" t="s">
        <v>135</v>
      </c>
    </row>
    <row r="1192" spans="1:52" customFormat="1" x14ac:dyDescent="0.25">
      <c r="A1192">
        <v>337418</v>
      </c>
      <c r="B1192" t="s">
        <v>201</v>
      </c>
      <c r="AG1192" t="s">
        <v>136</v>
      </c>
      <c r="AP1192" t="s">
        <v>136</v>
      </c>
      <c r="AQ1192" t="s">
        <v>136</v>
      </c>
      <c r="AR1192" t="s">
        <v>136</v>
      </c>
      <c r="AV1192" t="s">
        <v>135</v>
      </c>
      <c r="AW1192" t="s">
        <v>135</v>
      </c>
      <c r="AY1192" t="s">
        <v>135</v>
      </c>
      <c r="AZ1192" t="s">
        <v>135</v>
      </c>
    </row>
    <row r="1193" spans="1:52" customFormat="1" x14ac:dyDescent="0.25">
      <c r="A1193">
        <v>337508</v>
      </c>
      <c r="B1193" t="s">
        <v>201</v>
      </c>
      <c r="AO1193" t="s">
        <v>136</v>
      </c>
      <c r="AV1193" t="s">
        <v>135</v>
      </c>
      <c r="AW1193" t="s">
        <v>135</v>
      </c>
      <c r="AX1193" t="s">
        <v>135</v>
      </c>
      <c r="AY1193" t="s">
        <v>135</v>
      </c>
      <c r="AZ1193" t="s">
        <v>135</v>
      </c>
    </row>
    <row r="1194" spans="1:52" customFormat="1" x14ac:dyDescent="0.25">
      <c r="A1194">
        <v>337576</v>
      </c>
      <c r="B1194" t="s">
        <v>201</v>
      </c>
      <c r="AG1194" t="s">
        <v>136</v>
      </c>
      <c r="AV1194" t="s">
        <v>135</v>
      </c>
      <c r="AW1194" t="s">
        <v>135</v>
      </c>
      <c r="AY1194" t="s">
        <v>135</v>
      </c>
      <c r="AZ1194" t="s">
        <v>135</v>
      </c>
    </row>
    <row r="1195" spans="1:52" customFormat="1" x14ac:dyDescent="0.25">
      <c r="A1195">
        <v>337890</v>
      </c>
      <c r="B1195" t="s">
        <v>201</v>
      </c>
      <c r="AG1195" t="s">
        <v>133</v>
      </c>
      <c r="AQ1195" t="s">
        <v>133</v>
      </c>
      <c r="AV1195" t="s">
        <v>135</v>
      </c>
      <c r="AW1195" t="s">
        <v>135</v>
      </c>
      <c r="AZ1195" t="s">
        <v>135</v>
      </c>
    </row>
    <row r="1196" spans="1:52" customFormat="1" x14ac:dyDescent="0.25">
      <c r="A1196">
        <v>338005</v>
      </c>
      <c r="B1196" t="s">
        <v>201</v>
      </c>
      <c r="AG1196" t="s">
        <v>136</v>
      </c>
      <c r="AM1196" t="s">
        <v>136</v>
      </c>
      <c r="AQ1196" t="s">
        <v>136</v>
      </c>
      <c r="AV1196" t="s">
        <v>135</v>
      </c>
      <c r="AY1196" t="s">
        <v>135</v>
      </c>
      <c r="AZ1196" t="s">
        <v>135</v>
      </c>
    </row>
    <row r="1197" spans="1:52" customFormat="1" x14ac:dyDescent="0.25">
      <c r="A1197">
        <v>338269</v>
      </c>
      <c r="B1197" t="s">
        <v>201</v>
      </c>
      <c r="AI1197" t="s">
        <v>136</v>
      </c>
      <c r="AJ1197" t="s">
        <v>136</v>
      </c>
      <c r="AL1197" t="s">
        <v>133</v>
      </c>
      <c r="AM1197" t="s">
        <v>136</v>
      </c>
      <c r="AO1197" t="s">
        <v>133</v>
      </c>
      <c r="AP1197" t="s">
        <v>133</v>
      </c>
      <c r="AQ1197" t="s">
        <v>133</v>
      </c>
      <c r="AS1197" t="s">
        <v>133</v>
      </c>
      <c r="AT1197" t="s">
        <v>136</v>
      </c>
      <c r="AU1197" t="s">
        <v>133</v>
      </c>
      <c r="AV1197" t="s">
        <v>133</v>
      </c>
      <c r="AW1197" t="s">
        <v>133</v>
      </c>
      <c r="AX1197" t="s">
        <v>133</v>
      </c>
      <c r="AY1197" t="s">
        <v>133</v>
      </c>
      <c r="AZ1197" t="s">
        <v>135</v>
      </c>
    </row>
    <row r="1198" spans="1:52" customFormat="1" x14ac:dyDescent="0.25">
      <c r="A1198">
        <v>338304</v>
      </c>
      <c r="B1198" t="s">
        <v>201</v>
      </c>
      <c r="W1198" t="s">
        <v>136</v>
      </c>
      <c r="AJ1198" t="s">
        <v>136</v>
      </c>
      <c r="AO1198" t="s">
        <v>136</v>
      </c>
      <c r="AQ1198" t="s">
        <v>135</v>
      </c>
      <c r="AV1198" t="s">
        <v>135</v>
      </c>
      <c r="AX1198" t="s">
        <v>135</v>
      </c>
      <c r="AZ1198" t="s">
        <v>135</v>
      </c>
    </row>
    <row r="1199" spans="1:52" customFormat="1" x14ac:dyDescent="0.25">
      <c r="A1199">
        <v>331838</v>
      </c>
      <c r="B1199" t="s">
        <v>201</v>
      </c>
      <c r="AF1199" t="s">
        <v>136</v>
      </c>
      <c r="AI1199" t="s">
        <v>136</v>
      </c>
      <c r="AN1199" t="s">
        <v>133</v>
      </c>
      <c r="AQ1199" t="s">
        <v>136</v>
      </c>
      <c r="AU1199" t="s">
        <v>135</v>
      </c>
      <c r="AV1199" t="s">
        <v>135</v>
      </c>
      <c r="AW1199" t="s">
        <v>135</v>
      </c>
      <c r="AX1199" t="s">
        <v>135</v>
      </c>
      <c r="AY1199" t="s">
        <v>135</v>
      </c>
    </row>
    <row r="1200" spans="1:52" customFormat="1" x14ac:dyDescent="0.25">
      <c r="A1200">
        <v>337719</v>
      </c>
      <c r="B1200" t="s">
        <v>201</v>
      </c>
      <c r="I1200" t="s">
        <v>135</v>
      </c>
      <c r="N1200" t="s">
        <v>133</v>
      </c>
      <c r="AN1200" t="s">
        <v>135</v>
      </c>
      <c r="AP1200" t="s">
        <v>136</v>
      </c>
      <c r="AV1200" t="s">
        <v>133</v>
      </c>
      <c r="AX1200" t="s">
        <v>135</v>
      </c>
    </row>
    <row r="1201" spans="1:51" customFormat="1" x14ac:dyDescent="0.25">
      <c r="A1201">
        <v>322312</v>
      </c>
      <c r="B1201" t="s">
        <v>201</v>
      </c>
      <c r="AC1201" t="s">
        <v>136</v>
      </c>
      <c r="AD1201" t="s">
        <v>133</v>
      </c>
      <c r="AG1201" t="s">
        <v>136</v>
      </c>
      <c r="AK1201" t="s">
        <v>133</v>
      </c>
      <c r="AL1201" t="s">
        <v>135</v>
      </c>
      <c r="AN1201" t="s">
        <v>135</v>
      </c>
      <c r="AO1201" t="s">
        <v>135</v>
      </c>
      <c r="AP1201" t="s">
        <v>133</v>
      </c>
      <c r="AQ1201" t="s">
        <v>133</v>
      </c>
      <c r="AS1201" t="s">
        <v>135</v>
      </c>
      <c r="AV1201" t="s">
        <v>133</v>
      </c>
      <c r="AW1201" t="s">
        <v>133</v>
      </c>
    </row>
    <row r="1202" spans="1:51" customFormat="1" x14ac:dyDescent="0.25">
      <c r="A1202">
        <v>338171</v>
      </c>
      <c r="B1202" t="s">
        <v>201</v>
      </c>
      <c r="AG1202" t="s">
        <v>135</v>
      </c>
      <c r="AI1202" t="s">
        <v>136</v>
      </c>
      <c r="AN1202" t="s">
        <v>135</v>
      </c>
      <c r="AQ1202" t="s">
        <v>135</v>
      </c>
      <c r="AW1202" t="s">
        <v>135</v>
      </c>
      <c r="AX1202" t="s">
        <v>135</v>
      </c>
      <c r="AY1202" t="s">
        <v>135</v>
      </c>
    </row>
    <row r="1203" spans="1:51" customFormat="1" x14ac:dyDescent="0.25">
      <c r="A1203">
        <v>332609</v>
      </c>
      <c r="B1203" t="s">
        <v>201</v>
      </c>
      <c r="O1203" t="s">
        <v>136</v>
      </c>
      <c r="AG1203" t="s">
        <v>136</v>
      </c>
      <c r="AH1203" t="s">
        <v>135</v>
      </c>
      <c r="AJ1203" t="s">
        <v>136</v>
      </c>
      <c r="AN1203" t="s">
        <v>136</v>
      </c>
      <c r="AO1203" t="s">
        <v>135</v>
      </c>
      <c r="AQ1203" t="s">
        <v>135</v>
      </c>
      <c r="AR1203" t="s">
        <v>135</v>
      </c>
      <c r="AT1203" t="s">
        <v>135</v>
      </c>
      <c r="AV1203" t="s">
        <v>135</v>
      </c>
      <c r="AW1203" t="s">
        <v>135</v>
      </c>
      <c r="AY1203" t="s">
        <v>135</v>
      </c>
    </row>
    <row r="1204" spans="1:51" customFormat="1" x14ac:dyDescent="0.25">
      <c r="A1204">
        <v>326344</v>
      </c>
      <c r="B1204" t="s">
        <v>201</v>
      </c>
      <c r="P1204" t="s">
        <v>136</v>
      </c>
      <c r="W1204" t="s">
        <v>133</v>
      </c>
      <c r="AN1204" t="s">
        <v>136</v>
      </c>
      <c r="AP1204" t="s">
        <v>136</v>
      </c>
      <c r="AQ1204" t="s">
        <v>136</v>
      </c>
      <c r="AW1204" t="s">
        <v>135</v>
      </c>
      <c r="AX1204" t="s">
        <v>135</v>
      </c>
      <c r="AY1204" t="s">
        <v>135</v>
      </c>
    </row>
    <row r="1205" spans="1:51" customFormat="1" x14ac:dyDescent="0.25">
      <c r="A1205">
        <v>338178</v>
      </c>
      <c r="B1205" t="s">
        <v>201</v>
      </c>
      <c r="AN1205" t="s">
        <v>136</v>
      </c>
      <c r="AV1205" t="s">
        <v>135</v>
      </c>
    </row>
    <row r="1206" spans="1:51" customFormat="1" x14ac:dyDescent="0.25">
      <c r="A1206">
        <v>336584</v>
      </c>
      <c r="B1206" t="s">
        <v>201</v>
      </c>
      <c r="AN1206" t="s">
        <v>136</v>
      </c>
      <c r="AQ1206" t="s">
        <v>135</v>
      </c>
      <c r="AW1206" t="s">
        <v>133</v>
      </c>
    </row>
    <row r="1207" spans="1:51" customFormat="1" x14ac:dyDescent="0.25">
      <c r="A1207">
        <v>327057</v>
      </c>
      <c r="B1207" t="s">
        <v>201</v>
      </c>
      <c r="AH1207" t="s">
        <v>136</v>
      </c>
      <c r="AL1207" t="s">
        <v>135</v>
      </c>
      <c r="AN1207" t="s">
        <v>136</v>
      </c>
      <c r="AQ1207" t="s">
        <v>133</v>
      </c>
      <c r="AU1207" t="s">
        <v>135</v>
      </c>
      <c r="AV1207" t="s">
        <v>135</v>
      </c>
      <c r="AW1207" t="s">
        <v>135</v>
      </c>
      <c r="AX1207" t="s">
        <v>135</v>
      </c>
      <c r="AY1207" t="s">
        <v>136</v>
      </c>
    </row>
    <row r="1208" spans="1:51" customFormat="1" x14ac:dyDescent="0.25">
      <c r="A1208">
        <v>335132</v>
      </c>
      <c r="B1208" t="s">
        <v>201</v>
      </c>
      <c r="G1208" t="s">
        <v>135</v>
      </c>
      <c r="AG1208" t="s">
        <v>136</v>
      </c>
      <c r="AM1208" t="s">
        <v>136</v>
      </c>
      <c r="AN1208" t="s">
        <v>136</v>
      </c>
      <c r="AP1208" t="s">
        <v>135</v>
      </c>
      <c r="AQ1208" t="s">
        <v>135</v>
      </c>
      <c r="AT1208" t="s">
        <v>136</v>
      </c>
      <c r="AU1208" t="s">
        <v>133</v>
      </c>
      <c r="AV1208" t="s">
        <v>133</v>
      </c>
      <c r="AW1208" t="s">
        <v>133</v>
      </c>
      <c r="AX1208" t="s">
        <v>135</v>
      </c>
      <c r="AY1208" t="s">
        <v>133</v>
      </c>
    </row>
    <row r="1209" spans="1:51" customFormat="1" x14ac:dyDescent="0.25">
      <c r="A1209">
        <v>328635</v>
      </c>
      <c r="B1209" t="s">
        <v>201</v>
      </c>
      <c r="AD1209" t="s">
        <v>136</v>
      </c>
      <c r="AG1209" t="s">
        <v>135</v>
      </c>
      <c r="AN1209" t="s">
        <v>136</v>
      </c>
      <c r="AO1209" t="s">
        <v>136</v>
      </c>
      <c r="AP1209" t="s">
        <v>136</v>
      </c>
      <c r="AQ1209" t="s">
        <v>136</v>
      </c>
      <c r="AT1209" t="s">
        <v>135</v>
      </c>
      <c r="AU1209" t="s">
        <v>135</v>
      </c>
      <c r="AV1209" t="s">
        <v>136</v>
      </c>
      <c r="AW1209" t="s">
        <v>135</v>
      </c>
      <c r="AX1209" t="s">
        <v>135</v>
      </c>
      <c r="AY1209" t="s">
        <v>136</v>
      </c>
    </row>
    <row r="1210" spans="1:51" customFormat="1" x14ac:dyDescent="0.25">
      <c r="A1210">
        <v>326997</v>
      </c>
      <c r="B1210" t="s">
        <v>201</v>
      </c>
      <c r="W1210" t="s">
        <v>136</v>
      </c>
      <c r="AG1210" t="s">
        <v>136</v>
      </c>
      <c r="AH1210" t="s">
        <v>136</v>
      </c>
      <c r="AN1210" t="s">
        <v>136</v>
      </c>
      <c r="AT1210" t="s">
        <v>136</v>
      </c>
      <c r="AV1210" t="s">
        <v>133</v>
      </c>
      <c r="AW1210" t="s">
        <v>133</v>
      </c>
      <c r="AX1210" t="s">
        <v>135</v>
      </c>
      <c r="AY1210" t="s">
        <v>133</v>
      </c>
    </row>
    <row r="1211" spans="1:51" customFormat="1" x14ac:dyDescent="0.25">
      <c r="A1211">
        <v>327924</v>
      </c>
      <c r="B1211" t="s">
        <v>201</v>
      </c>
      <c r="AG1211" t="s">
        <v>136</v>
      </c>
      <c r="AH1211" t="s">
        <v>136</v>
      </c>
      <c r="AN1211" t="s">
        <v>136</v>
      </c>
      <c r="AP1211" t="s">
        <v>136</v>
      </c>
      <c r="AQ1211" t="s">
        <v>136</v>
      </c>
      <c r="AR1211" t="s">
        <v>136</v>
      </c>
      <c r="AT1211" t="s">
        <v>136</v>
      </c>
      <c r="AV1211" t="s">
        <v>135</v>
      </c>
      <c r="AX1211" t="s">
        <v>135</v>
      </c>
      <c r="AY1211" t="s">
        <v>135</v>
      </c>
    </row>
    <row r="1212" spans="1:51" customFormat="1" x14ac:dyDescent="0.25">
      <c r="A1212">
        <v>328598</v>
      </c>
      <c r="B1212" t="s">
        <v>201</v>
      </c>
      <c r="AG1212" t="s">
        <v>136</v>
      </c>
      <c r="AN1212" t="s">
        <v>136</v>
      </c>
      <c r="AP1212" t="s">
        <v>135</v>
      </c>
      <c r="AQ1212" t="s">
        <v>133</v>
      </c>
      <c r="AW1212" t="s">
        <v>133</v>
      </c>
      <c r="AY1212" t="s">
        <v>136</v>
      </c>
    </row>
    <row r="1213" spans="1:51" customFormat="1" x14ac:dyDescent="0.25">
      <c r="A1213">
        <v>331076</v>
      </c>
      <c r="B1213" t="s">
        <v>201</v>
      </c>
      <c r="AG1213" t="s">
        <v>136</v>
      </c>
      <c r="AN1213" t="s">
        <v>136</v>
      </c>
      <c r="AP1213" t="s">
        <v>135</v>
      </c>
      <c r="AQ1213" t="s">
        <v>135</v>
      </c>
      <c r="AS1213" t="s">
        <v>136</v>
      </c>
      <c r="AT1213" t="s">
        <v>136</v>
      </c>
      <c r="AV1213" t="s">
        <v>136</v>
      </c>
    </row>
    <row r="1214" spans="1:51" customFormat="1" x14ac:dyDescent="0.25">
      <c r="A1214">
        <v>332100</v>
      </c>
      <c r="B1214" t="s">
        <v>201</v>
      </c>
      <c r="W1214" t="s">
        <v>135</v>
      </c>
      <c r="AG1214" t="s">
        <v>133</v>
      </c>
      <c r="AM1214" t="s">
        <v>136</v>
      </c>
      <c r="AN1214" t="s">
        <v>136</v>
      </c>
      <c r="AQ1214" t="s">
        <v>133</v>
      </c>
      <c r="AU1214" t="s">
        <v>133</v>
      </c>
      <c r="AV1214" t="s">
        <v>135</v>
      </c>
      <c r="AW1214" t="s">
        <v>133</v>
      </c>
      <c r="AX1214" t="s">
        <v>133</v>
      </c>
      <c r="AY1214" t="s">
        <v>135</v>
      </c>
    </row>
    <row r="1215" spans="1:51" customFormat="1" x14ac:dyDescent="0.25">
      <c r="A1215">
        <v>332488</v>
      </c>
      <c r="B1215" t="s">
        <v>201</v>
      </c>
      <c r="AG1215" t="s">
        <v>135</v>
      </c>
      <c r="AL1215" t="s">
        <v>136</v>
      </c>
      <c r="AN1215" t="s">
        <v>136</v>
      </c>
      <c r="AQ1215" t="s">
        <v>136</v>
      </c>
      <c r="AT1215" t="s">
        <v>136</v>
      </c>
      <c r="AU1215" t="s">
        <v>135</v>
      </c>
      <c r="AV1215" t="s">
        <v>135</v>
      </c>
      <c r="AW1215" t="s">
        <v>135</v>
      </c>
      <c r="AX1215" t="s">
        <v>135</v>
      </c>
      <c r="AY1215" t="s">
        <v>135</v>
      </c>
    </row>
    <row r="1216" spans="1:51" customFormat="1" x14ac:dyDescent="0.25">
      <c r="A1216">
        <v>335663</v>
      </c>
      <c r="B1216" t="s">
        <v>201</v>
      </c>
      <c r="H1216" t="s">
        <v>136</v>
      </c>
      <c r="AG1216" t="s">
        <v>136</v>
      </c>
      <c r="AN1216" t="s">
        <v>136</v>
      </c>
      <c r="AQ1216" t="s">
        <v>136</v>
      </c>
      <c r="AV1216" t="s">
        <v>135</v>
      </c>
      <c r="AW1216" t="s">
        <v>135</v>
      </c>
      <c r="AX1216" t="s">
        <v>135</v>
      </c>
      <c r="AY1216" t="s">
        <v>135</v>
      </c>
    </row>
    <row r="1217" spans="1:51" customFormat="1" x14ac:dyDescent="0.25">
      <c r="A1217">
        <v>335684</v>
      </c>
      <c r="B1217" t="s">
        <v>201</v>
      </c>
      <c r="AG1217" t="s">
        <v>136</v>
      </c>
      <c r="AI1217" t="s">
        <v>136</v>
      </c>
      <c r="AN1217" t="s">
        <v>136</v>
      </c>
      <c r="AQ1217" t="s">
        <v>136</v>
      </c>
      <c r="AV1217" t="s">
        <v>135</v>
      </c>
      <c r="AW1217" t="s">
        <v>135</v>
      </c>
      <c r="AX1217" t="s">
        <v>135</v>
      </c>
    </row>
    <row r="1218" spans="1:51" customFormat="1" x14ac:dyDescent="0.25">
      <c r="A1218">
        <v>335922</v>
      </c>
      <c r="B1218" t="s">
        <v>201</v>
      </c>
      <c r="P1218" t="s">
        <v>136</v>
      </c>
      <c r="AC1218" t="s">
        <v>136</v>
      </c>
      <c r="AG1218" t="s">
        <v>136</v>
      </c>
      <c r="AN1218" t="s">
        <v>136</v>
      </c>
      <c r="AQ1218" t="s">
        <v>135</v>
      </c>
      <c r="AV1218" t="s">
        <v>133</v>
      </c>
      <c r="AW1218" t="s">
        <v>133</v>
      </c>
      <c r="AX1218" t="s">
        <v>135</v>
      </c>
      <c r="AY1218" t="s">
        <v>133</v>
      </c>
    </row>
    <row r="1219" spans="1:51" customFormat="1" x14ac:dyDescent="0.25">
      <c r="A1219">
        <v>336935</v>
      </c>
      <c r="B1219" t="s">
        <v>201</v>
      </c>
      <c r="AB1219" t="s">
        <v>135</v>
      </c>
      <c r="AG1219" t="s">
        <v>136</v>
      </c>
      <c r="AK1219" t="s">
        <v>136</v>
      </c>
      <c r="AM1219" t="s">
        <v>136</v>
      </c>
      <c r="AN1219" t="s">
        <v>136</v>
      </c>
      <c r="AP1219" t="s">
        <v>136</v>
      </c>
      <c r="AQ1219" t="s">
        <v>136</v>
      </c>
      <c r="AR1219" t="s">
        <v>136</v>
      </c>
      <c r="AT1219" t="s">
        <v>136</v>
      </c>
      <c r="AU1219" t="s">
        <v>135</v>
      </c>
      <c r="AV1219" t="s">
        <v>135</v>
      </c>
      <c r="AW1219" t="s">
        <v>135</v>
      </c>
      <c r="AX1219" t="s">
        <v>135</v>
      </c>
      <c r="AY1219" t="s">
        <v>135</v>
      </c>
    </row>
    <row r="1220" spans="1:51" customFormat="1" x14ac:dyDescent="0.25">
      <c r="A1220">
        <v>337249</v>
      </c>
      <c r="B1220" t="s">
        <v>201</v>
      </c>
      <c r="P1220" t="s">
        <v>136</v>
      </c>
      <c r="AF1220" t="s">
        <v>136</v>
      </c>
      <c r="AG1220" t="s">
        <v>136</v>
      </c>
      <c r="AN1220" t="s">
        <v>136</v>
      </c>
      <c r="AQ1220" t="s">
        <v>135</v>
      </c>
      <c r="AV1220" t="s">
        <v>135</v>
      </c>
      <c r="AY1220" t="s">
        <v>135</v>
      </c>
    </row>
    <row r="1221" spans="1:51" customFormat="1" x14ac:dyDescent="0.25">
      <c r="A1221">
        <v>334242</v>
      </c>
      <c r="B1221" t="s">
        <v>201</v>
      </c>
      <c r="AB1221" t="s">
        <v>133</v>
      </c>
      <c r="AG1221" t="s">
        <v>136</v>
      </c>
      <c r="AQ1221" t="s">
        <v>135</v>
      </c>
      <c r="AV1221" t="s">
        <v>136</v>
      </c>
      <c r="AX1221" t="s">
        <v>136</v>
      </c>
      <c r="AY1221" t="s">
        <v>136</v>
      </c>
    </row>
    <row r="1222" spans="1:51" customFormat="1" x14ac:dyDescent="0.25">
      <c r="A1222">
        <v>321535</v>
      </c>
      <c r="B1222" t="s">
        <v>201</v>
      </c>
      <c r="AB1222" t="s">
        <v>135</v>
      </c>
      <c r="AG1222" t="s">
        <v>136</v>
      </c>
      <c r="AQ1222" t="s">
        <v>135</v>
      </c>
      <c r="AT1222" t="s">
        <v>136</v>
      </c>
      <c r="AV1222" t="s">
        <v>136</v>
      </c>
      <c r="AW1222" t="s">
        <v>135</v>
      </c>
    </row>
    <row r="1223" spans="1:51" customFormat="1" x14ac:dyDescent="0.25">
      <c r="A1223">
        <v>330911</v>
      </c>
      <c r="B1223" t="s">
        <v>201</v>
      </c>
      <c r="AB1223" t="s">
        <v>135</v>
      </c>
      <c r="AO1223" t="s">
        <v>136</v>
      </c>
      <c r="AP1223" t="s">
        <v>136</v>
      </c>
      <c r="AQ1223" t="s">
        <v>136</v>
      </c>
      <c r="AV1223" t="s">
        <v>136</v>
      </c>
      <c r="AW1223" t="s">
        <v>136</v>
      </c>
      <c r="AX1223" t="s">
        <v>136</v>
      </c>
      <c r="AY1223" t="s">
        <v>136</v>
      </c>
    </row>
    <row r="1224" spans="1:51" customFormat="1" x14ac:dyDescent="0.25">
      <c r="A1224">
        <v>333057</v>
      </c>
      <c r="B1224" t="s">
        <v>201</v>
      </c>
      <c r="AB1224" t="s">
        <v>135</v>
      </c>
    </row>
    <row r="1225" spans="1:51" customFormat="1" x14ac:dyDescent="0.25">
      <c r="A1225">
        <v>316475</v>
      </c>
      <c r="B1225" t="s">
        <v>201</v>
      </c>
      <c r="AB1225" t="s">
        <v>136</v>
      </c>
      <c r="AG1225" t="s">
        <v>136</v>
      </c>
      <c r="AH1225" t="s">
        <v>136</v>
      </c>
      <c r="AK1225" t="s">
        <v>133</v>
      </c>
      <c r="AQ1225" t="s">
        <v>136</v>
      </c>
      <c r="AV1225" t="s">
        <v>135</v>
      </c>
      <c r="AW1225" t="s">
        <v>135</v>
      </c>
      <c r="AY1225" t="s">
        <v>135</v>
      </c>
    </row>
    <row r="1226" spans="1:51" customFormat="1" x14ac:dyDescent="0.25">
      <c r="A1226">
        <v>327036</v>
      </c>
      <c r="B1226" t="s">
        <v>201</v>
      </c>
      <c r="P1226" t="s">
        <v>136</v>
      </c>
      <c r="AB1226" t="s">
        <v>136</v>
      </c>
      <c r="AE1226" t="s">
        <v>136</v>
      </c>
      <c r="AG1226" t="s">
        <v>136</v>
      </c>
      <c r="AQ1226" t="s">
        <v>133</v>
      </c>
      <c r="AT1226" t="s">
        <v>135</v>
      </c>
      <c r="AU1226" t="s">
        <v>135</v>
      </c>
      <c r="AV1226" t="s">
        <v>135</v>
      </c>
      <c r="AW1226" t="s">
        <v>133</v>
      </c>
      <c r="AX1226" t="s">
        <v>135</v>
      </c>
    </row>
    <row r="1227" spans="1:51" customFormat="1" x14ac:dyDescent="0.25">
      <c r="A1227">
        <v>328092</v>
      </c>
      <c r="B1227" t="s">
        <v>201</v>
      </c>
      <c r="P1227" t="s">
        <v>136</v>
      </c>
      <c r="AB1227" t="s">
        <v>136</v>
      </c>
      <c r="AG1227" t="s">
        <v>136</v>
      </c>
      <c r="AJ1227" t="s">
        <v>136</v>
      </c>
      <c r="AO1227" t="s">
        <v>136</v>
      </c>
      <c r="AP1227" t="s">
        <v>133</v>
      </c>
      <c r="AQ1227" t="s">
        <v>133</v>
      </c>
      <c r="AS1227" t="s">
        <v>135</v>
      </c>
      <c r="AT1227" t="s">
        <v>136</v>
      </c>
      <c r="AU1227" t="s">
        <v>135</v>
      </c>
      <c r="AW1227" t="s">
        <v>135</v>
      </c>
      <c r="AX1227" t="s">
        <v>133</v>
      </c>
      <c r="AY1227" t="s">
        <v>135</v>
      </c>
    </row>
    <row r="1228" spans="1:51" customFormat="1" x14ac:dyDescent="0.25">
      <c r="A1228">
        <v>336902</v>
      </c>
      <c r="B1228" t="s">
        <v>201</v>
      </c>
      <c r="AB1228" t="s">
        <v>136</v>
      </c>
      <c r="AM1228" t="s">
        <v>136</v>
      </c>
      <c r="AO1228" t="s">
        <v>136</v>
      </c>
      <c r="AQ1228" t="s">
        <v>136</v>
      </c>
      <c r="AV1228" t="s">
        <v>135</v>
      </c>
      <c r="AW1228" t="s">
        <v>135</v>
      </c>
      <c r="AY1228" t="s">
        <v>135</v>
      </c>
    </row>
    <row r="1229" spans="1:51" customFormat="1" x14ac:dyDescent="0.25">
      <c r="A1229">
        <v>330407</v>
      </c>
      <c r="B1229" t="s">
        <v>201</v>
      </c>
      <c r="H1229" t="s">
        <v>136</v>
      </c>
      <c r="O1229" t="s">
        <v>135</v>
      </c>
      <c r="AG1229" t="s">
        <v>135</v>
      </c>
      <c r="AI1229" t="s">
        <v>136</v>
      </c>
      <c r="AP1229" t="s">
        <v>135</v>
      </c>
      <c r="AQ1229" t="s">
        <v>136</v>
      </c>
      <c r="AT1229" t="s">
        <v>136</v>
      </c>
      <c r="AU1229" t="s">
        <v>133</v>
      </c>
      <c r="AV1229" t="s">
        <v>133</v>
      </c>
      <c r="AW1229" t="s">
        <v>133</v>
      </c>
      <c r="AX1229" t="s">
        <v>135</v>
      </c>
      <c r="AY1229" t="s">
        <v>135</v>
      </c>
    </row>
    <row r="1230" spans="1:51" customFormat="1" x14ac:dyDescent="0.25">
      <c r="A1230">
        <v>338959</v>
      </c>
      <c r="B1230" t="s">
        <v>201</v>
      </c>
      <c r="O1230" t="s">
        <v>136</v>
      </c>
      <c r="AG1230" t="s">
        <v>133</v>
      </c>
      <c r="AQ1230" t="s">
        <v>133</v>
      </c>
      <c r="AV1230" t="s">
        <v>135</v>
      </c>
      <c r="AY1230" t="s">
        <v>135</v>
      </c>
    </row>
    <row r="1231" spans="1:51" customFormat="1" x14ac:dyDescent="0.25">
      <c r="A1231">
        <v>329583</v>
      </c>
      <c r="B1231" t="s">
        <v>201</v>
      </c>
      <c r="O1231" t="s">
        <v>136</v>
      </c>
      <c r="AK1231" t="s">
        <v>136</v>
      </c>
      <c r="AM1231" t="s">
        <v>136</v>
      </c>
      <c r="AO1231" t="s">
        <v>136</v>
      </c>
      <c r="AP1231" t="s">
        <v>136</v>
      </c>
      <c r="AQ1231" t="s">
        <v>135</v>
      </c>
      <c r="AT1231" t="s">
        <v>136</v>
      </c>
      <c r="AV1231" t="s">
        <v>135</v>
      </c>
      <c r="AW1231" t="s">
        <v>133</v>
      </c>
      <c r="AY1231" t="s">
        <v>135</v>
      </c>
    </row>
    <row r="1232" spans="1:51" customFormat="1" x14ac:dyDescent="0.25">
      <c r="A1232">
        <v>326569</v>
      </c>
      <c r="B1232" t="s">
        <v>201</v>
      </c>
      <c r="N1232" t="s">
        <v>136</v>
      </c>
      <c r="O1232" t="s">
        <v>136</v>
      </c>
      <c r="AG1232" t="s">
        <v>136</v>
      </c>
      <c r="AQ1232" t="s">
        <v>136</v>
      </c>
      <c r="AT1232" t="s">
        <v>136</v>
      </c>
      <c r="AV1232" t="s">
        <v>136</v>
      </c>
      <c r="AY1232" t="s">
        <v>136</v>
      </c>
    </row>
    <row r="1233" spans="1:51" customFormat="1" x14ac:dyDescent="0.25">
      <c r="A1233">
        <v>329970</v>
      </c>
      <c r="B1233" t="s">
        <v>201</v>
      </c>
      <c r="O1233" t="s">
        <v>136</v>
      </c>
      <c r="AF1233" t="s">
        <v>136</v>
      </c>
      <c r="AG1233" t="s">
        <v>136</v>
      </c>
      <c r="AJ1233" t="s">
        <v>136</v>
      </c>
      <c r="AQ1233" t="s">
        <v>136</v>
      </c>
      <c r="AV1233" t="s">
        <v>135</v>
      </c>
      <c r="AW1233" t="s">
        <v>135</v>
      </c>
      <c r="AX1233" t="s">
        <v>135</v>
      </c>
      <c r="AY1233" t="s">
        <v>135</v>
      </c>
    </row>
    <row r="1234" spans="1:51" customFormat="1" x14ac:dyDescent="0.25">
      <c r="A1234">
        <v>333144</v>
      </c>
      <c r="B1234" t="s">
        <v>201</v>
      </c>
      <c r="O1234" t="s">
        <v>136</v>
      </c>
      <c r="AG1234" t="s">
        <v>136</v>
      </c>
      <c r="AJ1234" t="s">
        <v>136</v>
      </c>
      <c r="AQ1234" t="s">
        <v>135</v>
      </c>
      <c r="AV1234" t="s">
        <v>135</v>
      </c>
      <c r="AW1234" t="s">
        <v>135</v>
      </c>
      <c r="AX1234" t="s">
        <v>135</v>
      </c>
      <c r="AY1234" t="s">
        <v>135</v>
      </c>
    </row>
    <row r="1235" spans="1:51" customFormat="1" x14ac:dyDescent="0.25">
      <c r="A1235">
        <v>333382</v>
      </c>
      <c r="B1235" t="s">
        <v>201</v>
      </c>
      <c r="O1235" t="s">
        <v>136</v>
      </c>
      <c r="AG1235" t="s">
        <v>136</v>
      </c>
      <c r="AL1235" t="s">
        <v>136</v>
      </c>
      <c r="AO1235" t="s">
        <v>136</v>
      </c>
      <c r="AQ1235" t="s">
        <v>135</v>
      </c>
      <c r="AT1235" t="s">
        <v>136</v>
      </c>
      <c r="AW1235" t="s">
        <v>136</v>
      </c>
      <c r="AY1235" t="s">
        <v>135</v>
      </c>
    </row>
    <row r="1236" spans="1:51" customFormat="1" x14ac:dyDescent="0.25">
      <c r="A1236">
        <v>332608</v>
      </c>
      <c r="B1236" t="s">
        <v>201</v>
      </c>
      <c r="AO1236" t="s">
        <v>135</v>
      </c>
      <c r="AP1236" t="s">
        <v>135</v>
      </c>
      <c r="AT1236" t="s">
        <v>135</v>
      </c>
      <c r="AU1236" t="s">
        <v>135</v>
      </c>
      <c r="AV1236" t="s">
        <v>135</v>
      </c>
      <c r="AW1236" t="s">
        <v>135</v>
      </c>
      <c r="AX1236" t="s">
        <v>135</v>
      </c>
      <c r="AY1236" t="s">
        <v>135</v>
      </c>
    </row>
    <row r="1237" spans="1:51" customFormat="1" x14ac:dyDescent="0.25">
      <c r="A1237">
        <v>334843</v>
      </c>
      <c r="B1237" t="s">
        <v>201</v>
      </c>
      <c r="P1237" t="s">
        <v>136</v>
      </c>
      <c r="AQ1237" t="s">
        <v>135</v>
      </c>
      <c r="AV1237" t="s">
        <v>135</v>
      </c>
      <c r="AW1237" t="s">
        <v>135</v>
      </c>
      <c r="AY1237" t="s">
        <v>135</v>
      </c>
    </row>
    <row r="1238" spans="1:51" customFormat="1" x14ac:dyDescent="0.25">
      <c r="A1238">
        <v>335278</v>
      </c>
      <c r="B1238" t="s">
        <v>201</v>
      </c>
      <c r="K1238" t="s">
        <v>136</v>
      </c>
      <c r="AP1238" t="s">
        <v>136</v>
      </c>
      <c r="AV1238" t="s">
        <v>136</v>
      </c>
    </row>
    <row r="1239" spans="1:51" customFormat="1" x14ac:dyDescent="0.25">
      <c r="A1239">
        <v>339611</v>
      </c>
      <c r="B1239" t="s">
        <v>201</v>
      </c>
      <c r="AI1239" t="s">
        <v>202</v>
      </c>
      <c r="AO1239" t="s">
        <v>202</v>
      </c>
      <c r="AP1239" t="s">
        <v>202</v>
      </c>
      <c r="AQ1239" t="s">
        <v>202</v>
      </c>
      <c r="AT1239" t="s">
        <v>202</v>
      </c>
      <c r="AU1239" t="s">
        <v>202</v>
      </c>
      <c r="AV1239" t="s">
        <v>202</v>
      </c>
      <c r="AW1239" t="s">
        <v>202</v>
      </c>
      <c r="AX1239" t="s">
        <v>202</v>
      </c>
      <c r="AY1239" t="s">
        <v>202</v>
      </c>
    </row>
    <row r="1240" spans="1:51" customFormat="1" x14ac:dyDescent="0.25">
      <c r="A1240">
        <v>339388</v>
      </c>
      <c r="B1240" t="s">
        <v>201</v>
      </c>
      <c r="AG1240" t="s">
        <v>202</v>
      </c>
      <c r="AO1240" t="s">
        <v>202</v>
      </c>
      <c r="AQ1240" t="s">
        <v>202</v>
      </c>
      <c r="AR1240" t="s">
        <v>202</v>
      </c>
      <c r="AT1240" t="s">
        <v>202</v>
      </c>
      <c r="AU1240" t="s">
        <v>202</v>
      </c>
      <c r="AV1240" t="s">
        <v>202</v>
      </c>
      <c r="AW1240" t="s">
        <v>202</v>
      </c>
      <c r="AX1240" t="s">
        <v>202</v>
      </c>
      <c r="AY1240" t="s">
        <v>202</v>
      </c>
    </row>
    <row r="1241" spans="1:51" customFormat="1" x14ac:dyDescent="0.25">
      <c r="A1241">
        <v>339482</v>
      </c>
      <c r="B1241" t="s">
        <v>201</v>
      </c>
      <c r="AC1241" t="s">
        <v>202</v>
      </c>
      <c r="AJ1241" t="s">
        <v>202</v>
      </c>
      <c r="AQ1241" t="s">
        <v>202</v>
      </c>
      <c r="AR1241" t="s">
        <v>202</v>
      </c>
      <c r="AS1241" t="s">
        <v>202</v>
      </c>
      <c r="AU1241" t="s">
        <v>202</v>
      </c>
      <c r="AV1241" t="s">
        <v>202</v>
      </c>
      <c r="AX1241" t="s">
        <v>202</v>
      </c>
      <c r="AY1241" t="s">
        <v>202</v>
      </c>
    </row>
    <row r="1242" spans="1:51" customFormat="1" x14ac:dyDescent="0.25">
      <c r="A1242">
        <v>339537</v>
      </c>
      <c r="B1242" t="s">
        <v>201</v>
      </c>
      <c r="P1242" t="s">
        <v>202</v>
      </c>
      <c r="AP1242" t="s">
        <v>202</v>
      </c>
      <c r="AQ1242" t="s">
        <v>202</v>
      </c>
      <c r="AR1242" t="s">
        <v>202</v>
      </c>
      <c r="AS1242" t="s">
        <v>202</v>
      </c>
      <c r="AU1242" t="s">
        <v>202</v>
      </c>
      <c r="AV1242" t="s">
        <v>202</v>
      </c>
      <c r="AW1242" t="s">
        <v>202</v>
      </c>
      <c r="AX1242" t="s">
        <v>202</v>
      </c>
    </row>
    <row r="1243" spans="1:51" customFormat="1" x14ac:dyDescent="0.25">
      <c r="A1243">
        <v>339126</v>
      </c>
      <c r="B1243" t="s">
        <v>201</v>
      </c>
      <c r="AP1243" t="s">
        <v>202</v>
      </c>
      <c r="AQ1243" t="s">
        <v>202</v>
      </c>
      <c r="AV1243" t="s">
        <v>202</v>
      </c>
      <c r="AW1243" t="s">
        <v>202</v>
      </c>
      <c r="AX1243" t="s">
        <v>202</v>
      </c>
      <c r="AY1243" t="s">
        <v>202</v>
      </c>
    </row>
    <row r="1244" spans="1:51" customFormat="1" x14ac:dyDescent="0.25">
      <c r="A1244">
        <v>328815</v>
      </c>
      <c r="B1244" t="s">
        <v>201</v>
      </c>
      <c r="AC1244" t="s">
        <v>202</v>
      </c>
      <c r="AI1244" t="s">
        <v>202</v>
      </c>
      <c r="AP1244" t="s">
        <v>202</v>
      </c>
      <c r="AQ1244" t="s">
        <v>202</v>
      </c>
      <c r="AV1244" t="s">
        <v>202</v>
      </c>
      <c r="AY1244" t="s">
        <v>202</v>
      </c>
    </row>
    <row r="1245" spans="1:51" customFormat="1" x14ac:dyDescent="0.25">
      <c r="A1245">
        <v>334849</v>
      </c>
      <c r="B1245" t="s">
        <v>201</v>
      </c>
      <c r="AP1245" t="s">
        <v>202</v>
      </c>
      <c r="AT1245" t="s">
        <v>202</v>
      </c>
      <c r="AV1245" t="s">
        <v>202</v>
      </c>
      <c r="AW1245" t="s">
        <v>202</v>
      </c>
      <c r="AY1245" t="s">
        <v>202</v>
      </c>
    </row>
    <row r="1246" spans="1:51" customFormat="1" x14ac:dyDescent="0.25">
      <c r="A1246">
        <v>339624</v>
      </c>
      <c r="B1246" t="s">
        <v>201</v>
      </c>
      <c r="P1246" t="s">
        <v>202</v>
      </c>
      <c r="AQ1246" t="s">
        <v>202</v>
      </c>
      <c r="AW1246" t="s">
        <v>202</v>
      </c>
    </row>
    <row r="1247" spans="1:51" customFormat="1" x14ac:dyDescent="0.25">
      <c r="A1247">
        <v>336156</v>
      </c>
      <c r="B1247" t="s">
        <v>201</v>
      </c>
      <c r="AO1247" t="s">
        <v>136</v>
      </c>
      <c r="AP1247" t="s">
        <v>136</v>
      </c>
      <c r="AQ1247" t="s">
        <v>135</v>
      </c>
      <c r="AU1247" t="s">
        <v>135</v>
      </c>
      <c r="AV1247" t="s">
        <v>133</v>
      </c>
      <c r="AW1247" t="s">
        <v>133</v>
      </c>
      <c r="AX1247" t="s">
        <v>135</v>
      </c>
    </row>
    <row r="1248" spans="1:51" customFormat="1" x14ac:dyDescent="0.25">
      <c r="A1248">
        <v>327311</v>
      </c>
      <c r="B1248" t="s">
        <v>201</v>
      </c>
      <c r="AQ1248" t="s">
        <v>136</v>
      </c>
    </row>
    <row r="1249" spans="1:51" customFormat="1" x14ac:dyDescent="0.25">
      <c r="A1249">
        <v>311352</v>
      </c>
      <c r="B1249" t="s">
        <v>201</v>
      </c>
      <c r="AC1249" t="s">
        <v>136</v>
      </c>
      <c r="AH1249" t="s">
        <v>136</v>
      </c>
      <c r="AK1249" t="s">
        <v>136</v>
      </c>
      <c r="AM1249" t="s">
        <v>136</v>
      </c>
      <c r="AP1249" t="s">
        <v>133</v>
      </c>
      <c r="AQ1249" t="s">
        <v>133</v>
      </c>
      <c r="AR1249" t="s">
        <v>135</v>
      </c>
      <c r="AS1249" t="s">
        <v>135</v>
      </c>
      <c r="AV1249" t="s">
        <v>133</v>
      </c>
      <c r="AX1249" t="s">
        <v>135</v>
      </c>
      <c r="AY1249" t="s">
        <v>133</v>
      </c>
    </row>
    <row r="1250" spans="1:51" customFormat="1" x14ac:dyDescent="0.25">
      <c r="A1250">
        <v>333141</v>
      </c>
      <c r="B1250" t="s">
        <v>201</v>
      </c>
      <c r="AQ1250" t="s">
        <v>136</v>
      </c>
      <c r="AW1250" t="s">
        <v>136</v>
      </c>
    </row>
    <row r="1251" spans="1:51" customFormat="1" x14ac:dyDescent="0.25">
      <c r="A1251">
        <v>335808</v>
      </c>
      <c r="B1251" t="s">
        <v>201</v>
      </c>
      <c r="AG1251" t="s">
        <v>136</v>
      </c>
      <c r="AL1251" t="s">
        <v>136</v>
      </c>
      <c r="AP1251" t="s">
        <v>136</v>
      </c>
      <c r="AQ1251" t="s">
        <v>135</v>
      </c>
      <c r="AW1251" t="s">
        <v>136</v>
      </c>
      <c r="AX1251" t="s">
        <v>135</v>
      </c>
      <c r="AY1251" t="s">
        <v>135</v>
      </c>
    </row>
    <row r="1252" spans="1:51" customFormat="1" x14ac:dyDescent="0.25">
      <c r="A1252">
        <v>336772</v>
      </c>
      <c r="B1252" t="s">
        <v>201</v>
      </c>
      <c r="C1252" t="s">
        <v>133</v>
      </c>
      <c r="F1252" t="s">
        <v>135</v>
      </c>
    </row>
    <row r="1253" spans="1:51" customFormat="1" x14ac:dyDescent="0.25">
      <c r="A1253">
        <v>330239</v>
      </c>
      <c r="B1253" t="s">
        <v>201</v>
      </c>
      <c r="AF1253" t="s">
        <v>136</v>
      </c>
      <c r="AI1253" t="s">
        <v>136</v>
      </c>
      <c r="AK1253" t="s">
        <v>136</v>
      </c>
      <c r="AU1253" t="s">
        <v>136</v>
      </c>
      <c r="AV1253" t="s">
        <v>136</v>
      </c>
      <c r="AX1253" t="s">
        <v>136</v>
      </c>
      <c r="AY1253" t="s">
        <v>136</v>
      </c>
    </row>
    <row r="1254" spans="1:51" customFormat="1" x14ac:dyDescent="0.25">
      <c r="A1254">
        <v>329456</v>
      </c>
      <c r="B1254" t="s">
        <v>201</v>
      </c>
      <c r="AT1254" t="s">
        <v>136</v>
      </c>
    </row>
    <row r="1255" spans="1:51" customFormat="1" x14ac:dyDescent="0.25">
      <c r="A1255">
        <v>330727</v>
      </c>
      <c r="B1255" t="s">
        <v>201</v>
      </c>
      <c r="AC1255" t="s">
        <v>136</v>
      </c>
      <c r="AK1255" t="s">
        <v>136</v>
      </c>
      <c r="AP1255" t="s">
        <v>135</v>
      </c>
      <c r="AQ1255" t="s">
        <v>135</v>
      </c>
      <c r="AS1255" t="s">
        <v>135</v>
      </c>
      <c r="AV1255" t="s">
        <v>133</v>
      </c>
      <c r="AW1255" t="s">
        <v>135</v>
      </c>
      <c r="AX1255" t="s">
        <v>135</v>
      </c>
      <c r="AY1255" t="s">
        <v>133</v>
      </c>
    </row>
    <row r="1256" spans="1:51" customFormat="1" x14ac:dyDescent="0.25">
      <c r="A1256">
        <v>333498</v>
      </c>
      <c r="B1256" t="s">
        <v>201</v>
      </c>
      <c r="AG1256" t="s">
        <v>136</v>
      </c>
    </row>
    <row r="1257" spans="1:51" customFormat="1" x14ac:dyDescent="0.25">
      <c r="A1257">
        <v>335907</v>
      </c>
      <c r="B1257" t="s">
        <v>201</v>
      </c>
      <c r="AP1257" t="s">
        <v>136</v>
      </c>
      <c r="AQ1257" t="s">
        <v>136</v>
      </c>
      <c r="AV1257" t="s">
        <v>135</v>
      </c>
      <c r="AX1257" t="s">
        <v>135</v>
      </c>
      <c r="AY1257" t="s">
        <v>135</v>
      </c>
    </row>
    <row r="1258" spans="1:51" customFormat="1" x14ac:dyDescent="0.25">
      <c r="A1258">
        <v>329716</v>
      </c>
      <c r="B1258" t="s">
        <v>201</v>
      </c>
      <c r="I1258" t="s">
        <v>136</v>
      </c>
      <c r="AA1258" t="s">
        <v>136</v>
      </c>
      <c r="AJ1258" t="s">
        <v>136</v>
      </c>
      <c r="AM1258" t="s">
        <v>136</v>
      </c>
      <c r="AO1258" t="s">
        <v>136</v>
      </c>
      <c r="AP1258" t="s">
        <v>136</v>
      </c>
      <c r="AQ1258" t="s">
        <v>136</v>
      </c>
      <c r="AT1258" t="s">
        <v>136</v>
      </c>
      <c r="AU1258" t="s">
        <v>133</v>
      </c>
      <c r="AV1258" t="s">
        <v>133</v>
      </c>
      <c r="AW1258" t="s">
        <v>133</v>
      </c>
      <c r="AX1258" t="s">
        <v>135</v>
      </c>
      <c r="AY1258" t="s">
        <v>135</v>
      </c>
    </row>
    <row r="1259" spans="1:51" customFormat="1" x14ac:dyDescent="0.25">
      <c r="A1259">
        <v>307404</v>
      </c>
      <c r="B1259" t="s">
        <v>201</v>
      </c>
      <c r="AE1259" t="s">
        <v>136</v>
      </c>
      <c r="AH1259" t="s">
        <v>136</v>
      </c>
      <c r="AJ1259" t="s">
        <v>136</v>
      </c>
      <c r="AO1259" t="s">
        <v>135</v>
      </c>
      <c r="AP1259" t="s">
        <v>136</v>
      </c>
      <c r="AQ1259" t="s">
        <v>135</v>
      </c>
      <c r="AR1259" t="s">
        <v>136</v>
      </c>
      <c r="AS1259" t="s">
        <v>136</v>
      </c>
      <c r="AT1259" t="s">
        <v>135</v>
      </c>
      <c r="AU1259" t="s">
        <v>133</v>
      </c>
      <c r="AV1259" t="s">
        <v>133</v>
      </c>
      <c r="AW1259" t="s">
        <v>133</v>
      </c>
      <c r="AX1259" t="s">
        <v>133</v>
      </c>
    </row>
    <row r="1260" spans="1:51" customFormat="1" x14ac:dyDescent="0.25">
      <c r="A1260">
        <v>328459</v>
      </c>
      <c r="B1260" t="s">
        <v>201</v>
      </c>
      <c r="AG1260" t="s">
        <v>135</v>
      </c>
      <c r="AJ1260" t="s">
        <v>136</v>
      </c>
      <c r="AO1260" t="s">
        <v>135</v>
      </c>
      <c r="AP1260" t="s">
        <v>135</v>
      </c>
      <c r="AQ1260" t="s">
        <v>135</v>
      </c>
      <c r="AU1260" t="s">
        <v>133</v>
      </c>
      <c r="AW1260" t="s">
        <v>133</v>
      </c>
      <c r="AX1260" t="s">
        <v>135</v>
      </c>
      <c r="AY1260" t="s">
        <v>136</v>
      </c>
    </row>
    <row r="1261" spans="1:51" customFormat="1" x14ac:dyDescent="0.25">
      <c r="A1261">
        <v>335074</v>
      </c>
      <c r="B1261" t="s">
        <v>201</v>
      </c>
      <c r="Z1261" t="s">
        <v>135</v>
      </c>
    </row>
    <row r="1262" spans="1:51" customFormat="1" x14ac:dyDescent="0.25">
      <c r="A1262">
        <v>330884</v>
      </c>
      <c r="B1262" t="s">
        <v>201</v>
      </c>
      <c r="AQ1262" t="s">
        <v>136</v>
      </c>
    </row>
    <row r="1263" spans="1:51" customFormat="1" x14ac:dyDescent="0.25">
      <c r="A1263">
        <v>336226</v>
      </c>
      <c r="B1263" t="s">
        <v>201</v>
      </c>
      <c r="AJ1263" t="s">
        <v>136</v>
      </c>
      <c r="AQ1263" t="s">
        <v>135</v>
      </c>
      <c r="AT1263" t="s">
        <v>136</v>
      </c>
      <c r="AV1263" t="s">
        <v>133</v>
      </c>
      <c r="AW1263" t="s">
        <v>133</v>
      </c>
      <c r="AX1263" t="s">
        <v>135</v>
      </c>
      <c r="AY1263" t="s">
        <v>135</v>
      </c>
    </row>
    <row r="1264" spans="1:51" customFormat="1" x14ac:dyDescent="0.25">
      <c r="A1264">
        <v>333940</v>
      </c>
      <c r="B1264" t="s">
        <v>201</v>
      </c>
      <c r="AI1264" t="s">
        <v>136</v>
      </c>
      <c r="AT1264" t="s">
        <v>136</v>
      </c>
      <c r="AY1264" t="s">
        <v>136</v>
      </c>
    </row>
    <row r="1265" spans="1:51" customFormat="1" x14ac:dyDescent="0.25">
      <c r="A1265">
        <v>328217</v>
      </c>
      <c r="B1265" t="s">
        <v>201</v>
      </c>
      <c r="AG1265" t="s">
        <v>135</v>
      </c>
      <c r="AP1265" t="s">
        <v>136</v>
      </c>
      <c r="AQ1265" t="s">
        <v>135</v>
      </c>
      <c r="AT1265" t="s">
        <v>136</v>
      </c>
      <c r="AX1265" t="s">
        <v>136</v>
      </c>
      <c r="AY1265" t="s">
        <v>136</v>
      </c>
    </row>
    <row r="1266" spans="1:51" customFormat="1" x14ac:dyDescent="0.25">
      <c r="A1266">
        <v>331422</v>
      </c>
      <c r="B1266" t="s">
        <v>201</v>
      </c>
      <c r="AE1266" t="s">
        <v>136</v>
      </c>
      <c r="AO1266" t="s">
        <v>135</v>
      </c>
      <c r="AQ1266" t="s">
        <v>135</v>
      </c>
      <c r="AU1266" t="s">
        <v>133</v>
      </c>
      <c r="AV1266" t="s">
        <v>135</v>
      </c>
    </row>
    <row r="1267" spans="1:51" customFormat="1" x14ac:dyDescent="0.25">
      <c r="A1267">
        <v>327178</v>
      </c>
      <c r="B1267" t="s">
        <v>201</v>
      </c>
      <c r="AP1267" t="s">
        <v>135</v>
      </c>
      <c r="AQ1267" t="s">
        <v>135</v>
      </c>
      <c r="AT1267" t="s">
        <v>136</v>
      </c>
      <c r="AW1267" t="s">
        <v>136</v>
      </c>
      <c r="AY1267" t="s">
        <v>136</v>
      </c>
    </row>
    <row r="1268" spans="1:51" customFormat="1" x14ac:dyDescent="0.25">
      <c r="A1268">
        <v>337759</v>
      </c>
      <c r="B1268" t="s">
        <v>201</v>
      </c>
      <c r="AQ1268" t="s">
        <v>136</v>
      </c>
    </row>
    <row r="1269" spans="1:51" customFormat="1" x14ac:dyDescent="0.25">
      <c r="A1269">
        <v>303055</v>
      </c>
      <c r="B1269" t="s">
        <v>201</v>
      </c>
      <c r="AC1269" t="s">
        <v>136</v>
      </c>
      <c r="AG1269" t="s">
        <v>136</v>
      </c>
      <c r="AP1269" t="s">
        <v>133</v>
      </c>
      <c r="AQ1269" t="s">
        <v>133</v>
      </c>
      <c r="AT1269" t="s">
        <v>135</v>
      </c>
      <c r="AV1269" t="s">
        <v>135</v>
      </c>
      <c r="AW1269" t="s">
        <v>133</v>
      </c>
      <c r="AY1269" t="s">
        <v>136</v>
      </c>
    </row>
    <row r="1270" spans="1:51" customFormat="1" x14ac:dyDescent="0.25">
      <c r="A1270">
        <v>332607</v>
      </c>
      <c r="B1270" t="s">
        <v>201</v>
      </c>
      <c r="AP1270" t="s">
        <v>135</v>
      </c>
      <c r="AQ1270" t="s">
        <v>135</v>
      </c>
      <c r="AU1270" t="s">
        <v>136</v>
      </c>
      <c r="AV1270" t="s">
        <v>135</v>
      </c>
      <c r="AX1270" t="s">
        <v>136</v>
      </c>
      <c r="AY1270" t="s">
        <v>136</v>
      </c>
    </row>
    <row r="1271" spans="1:51" customFormat="1" x14ac:dyDescent="0.25">
      <c r="A1271">
        <v>331613</v>
      </c>
      <c r="B1271" t="s">
        <v>201</v>
      </c>
      <c r="AC1271" t="s">
        <v>136</v>
      </c>
    </row>
    <row r="1272" spans="1:51" customFormat="1" x14ac:dyDescent="0.25">
      <c r="A1272">
        <v>337796</v>
      </c>
      <c r="B1272" t="s">
        <v>201</v>
      </c>
      <c r="AV1272" t="s">
        <v>135</v>
      </c>
      <c r="AW1272" t="s">
        <v>135</v>
      </c>
    </row>
    <row r="1273" spans="1:51" customFormat="1" x14ac:dyDescent="0.25">
      <c r="A1273">
        <v>336367</v>
      </c>
      <c r="B1273" t="s">
        <v>201</v>
      </c>
      <c r="AJ1273" t="s">
        <v>136</v>
      </c>
      <c r="AQ1273" t="s">
        <v>136</v>
      </c>
      <c r="AV1273" t="s">
        <v>135</v>
      </c>
      <c r="AW1273" t="s">
        <v>135</v>
      </c>
      <c r="AX1273" t="s">
        <v>135</v>
      </c>
      <c r="AY1273" t="s">
        <v>135</v>
      </c>
    </row>
    <row r="1274" spans="1:51" customFormat="1" x14ac:dyDescent="0.25">
      <c r="A1274">
        <v>333452</v>
      </c>
      <c r="B1274" t="s">
        <v>201</v>
      </c>
      <c r="W1274" t="s">
        <v>136</v>
      </c>
      <c r="AV1274" t="s">
        <v>136</v>
      </c>
      <c r="AX1274" t="s">
        <v>136</v>
      </c>
    </row>
    <row r="1275" spans="1:51" customFormat="1" x14ac:dyDescent="0.25">
      <c r="A1275">
        <v>317312</v>
      </c>
      <c r="B1275" t="s">
        <v>201</v>
      </c>
      <c r="AH1275" t="s">
        <v>136</v>
      </c>
      <c r="AJ1275" t="s">
        <v>136</v>
      </c>
      <c r="AQ1275" t="s">
        <v>136</v>
      </c>
      <c r="AT1275" t="s">
        <v>136</v>
      </c>
      <c r="AW1275" t="s">
        <v>136</v>
      </c>
      <c r="AX1275" t="s">
        <v>136</v>
      </c>
    </row>
    <row r="1276" spans="1:51" customFormat="1" x14ac:dyDescent="0.25">
      <c r="A1276">
        <v>336815</v>
      </c>
      <c r="B1276" t="s">
        <v>201</v>
      </c>
      <c r="AP1276" t="s">
        <v>136</v>
      </c>
    </row>
    <row r="1277" spans="1:51" customFormat="1" x14ac:dyDescent="0.25">
      <c r="A1277">
        <v>337419</v>
      </c>
      <c r="B1277" t="s">
        <v>201</v>
      </c>
      <c r="AY1277" t="s">
        <v>135</v>
      </c>
    </row>
    <row r="1278" spans="1:51" customFormat="1" x14ac:dyDescent="0.25">
      <c r="A1278">
        <v>324843</v>
      </c>
      <c r="B1278" t="s">
        <v>201</v>
      </c>
      <c r="AY1278" t="s">
        <v>136</v>
      </c>
    </row>
    <row r="1279" spans="1:51" customFormat="1" x14ac:dyDescent="0.25">
      <c r="A1279">
        <v>336076</v>
      </c>
      <c r="B1279" t="s">
        <v>201</v>
      </c>
      <c r="AM1279" t="s">
        <v>136</v>
      </c>
      <c r="AP1279" t="s">
        <v>136</v>
      </c>
      <c r="AQ1279" t="s">
        <v>136</v>
      </c>
      <c r="AV1279" t="s">
        <v>135</v>
      </c>
      <c r="AW1279" t="s">
        <v>135</v>
      </c>
      <c r="AY1279" t="s">
        <v>135</v>
      </c>
    </row>
    <row r="1280" spans="1:51" customFormat="1" x14ac:dyDescent="0.25">
      <c r="A1280">
        <v>326059</v>
      </c>
      <c r="B1280" t="s">
        <v>201</v>
      </c>
      <c r="W1280" t="s">
        <v>135</v>
      </c>
      <c r="AC1280" t="s">
        <v>136</v>
      </c>
      <c r="AO1280" t="s">
        <v>136</v>
      </c>
      <c r="AU1280" t="s">
        <v>136</v>
      </c>
      <c r="AV1280" t="s">
        <v>135</v>
      </c>
      <c r="AY1280" t="s">
        <v>135</v>
      </c>
    </row>
    <row r="1281" spans="1:51" customFormat="1" x14ac:dyDescent="0.25">
      <c r="A1281">
        <v>336034</v>
      </c>
      <c r="B1281" t="s">
        <v>201</v>
      </c>
      <c r="AW1281" t="s">
        <v>136</v>
      </c>
      <c r="AY1281" t="s">
        <v>136</v>
      </c>
    </row>
    <row r="1282" spans="1:51" customFormat="1" x14ac:dyDescent="0.25">
      <c r="A1282">
        <v>337827</v>
      </c>
      <c r="B1282" t="s">
        <v>201</v>
      </c>
      <c r="AV1282" t="s">
        <v>136</v>
      </c>
      <c r="AY1282" t="s">
        <v>136</v>
      </c>
    </row>
    <row r="1283" spans="1:51" customFormat="1" x14ac:dyDescent="0.25">
      <c r="A1283">
        <v>329593</v>
      </c>
      <c r="B1283" t="s">
        <v>201</v>
      </c>
      <c r="Y1283" t="s">
        <v>136</v>
      </c>
      <c r="AJ1283" t="s">
        <v>136</v>
      </c>
      <c r="AK1283" t="s">
        <v>136</v>
      </c>
      <c r="AM1283" t="s">
        <v>136</v>
      </c>
      <c r="AO1283" t="s">
        <v>135</v>
      </c>
      <c r="AP1283" t="s">
        <v>135</v>
      </c>
      <c r="AQ1283" t="s">
        <v>135</v>
      </c>
      <c r="AT1283" t="s">
        <v>136</v>
      </c>
      <c r="AU1283" t="s">
        <v>135</v>
      </c>
      <c r="AV1283" t="s">
        <v>133</v>
      </c>
      <c r="AW1283" t="s">
        <v>133</v>
      </c>
      <c r="AX1283" t="s">
        <v>135</v>
      </c>
      <c r="AY1283" t="s">
        <v>135</v>
      </c>
    </row>
    <row r="1284" spans="1:51" customFormat="1" x14ac:dyDescent="0.25">
      <c r="A1284">
        <v>335645</v>
      </c>
      <c r="B1284" t="s">
        <v>201</v>
      </c>
      <c r="AG1284" t="s">
        <v>136</v>
      </c>
      <c r="AQ1284" t="s">
        <v>136</v>
      </c>
      <c r="AT1284" t="s">
        <v>136</v>
      </c>
      <c r="AV1284" t="s">
        <v>135</v>
      </c>
      <c r="AW1284" t="s">
        <v>135</v>
      </c>
      <c r="AX1284" t="s">
        <v>135</v>
      </c>
    </row>
    <row r="1285" spans="1:51" customFormat="1" x14ac:dyDescent="0.25">
      <c r="A1285">
        <v>337786</v>
      </c>
      <c r="B1285" t="s">
        <v>201</v>
      </c>
      <c r="AQ1285" t="s">
        <v>136</v>
      </c>
      <c r="AW1285" t="s">
        <v>136</v>
      </c>
    </row>
    <row r="1286" spans="1:51" customFormat="1" x14ac:dyDescent="0.25">
      <c r="A1286">
        <v>327589</v>
      </c>
      <c r="B1286" t="s">
        <v>201</v>
      </c>
      <c r="P1286" t="s">
        <v>136</v>
      </c>
      <c r="AP1286" t="s">
        <v>136</v>
      </c>
      <c r="AW1286" t="s">
        <v>136</v>
      </c>
      <c r="AX1286" t="s">
        <v>136</v>
      </c>
      <c r="AY1286" t="s">
        <v>136</v>
      </c>
    </row>
    <row r="1287" spans="1:51" customFormat="1" x14ac:dyDescent="0.25">
      <c r="A1287">
        <v>331547</v>
      </c>
      <c r="B1287" t="s">
        <v>201</v>
      </c>
      <c r="AG1287" t="s">
        <v>133</v>
      </c>
      <c r="AI1287" t="s">
        <v>136</v>
      </c>
      <c r="AP1287" t="s">
        <v>133</v>
      </c>
      <c r="AQ1287" t="s">
        <v>133</v>
      </c>
      <c r="AT1287" t="s">
        <v>136</v>
      </c>
      <c r="AV1287" t="s">
        <v>133</v>
      </c>
      <c r="AW1287" t="s">
        <v>133</v>
      </c>
      <c r="AX1287" t="s">
        <v>136</v>
      </c>
      <c r="AY1287" t="s">
        <v>136</v>
      </c>
    </row>
    <row r="1288" spans="1:51" customFormat="1" x14ac:dyDescent="0.25">
      <c r="A1288">
        <v>317970</v>
      </c>
      <c r="B1288" t="s">
        <v>201</v>
      </c>
      <c r="AG1288" t="s">
        <v>136</v>
      </c>
      <c r="AP1288" t="s">
        <v>136</v>
      </c>
      <c r="AQ1288" t="s">
        <v>136</v>
      </c>
      <c r="AV1288" t="s">
        <v>136</v>
      </c>
      <c r="AY1288" t="s">
        <v>136</v>
      </c>
    </row>
    <row r="1289" spans="1:51" customFormat="1" x14ac:dyDescent="0.25">
      <c r="A1289">
        <v>336012</v>
      </c>
      <c r="B1289" t="s">
        <v>201</v>
      </c>
      <c r="AG1289" t="s">
        <v>136</v>
      </c>
      <c r="AL1289" t="s">
        <v>136</v>
      </c>
      <c r="AP1289" t="s">
        <v>136</v>
      </c>
      <c r="AQ1289" t="s">
        <v>135</v>
      </c>
      <c r="AV1289" t="s">
        <v>135</v>
      </c>
      <c r="AW1289" t="s">
        <v>135</v>
      </c>
      <c r="AX1289" t="s">
        <v>135</v>
      </c>
      <c r="AY1289" t="s">
        <v>135</v>
      </c>
    </row>
    <row r="1290" spans="1:51" customFormat="1" x14ac:dyDescent="0.25">
      <c r="A1290">
        <v>332284</v>
      </c>
      <c r="B1290" t="s">
        <v>201</v>
      </c>
      <c r="AQ1290" t="s">
        <v>136</v>
      </c>
      <c r="AV1290" t="s">
        <v>136</v>
      </c>
      <c r="AW1290" t="s">
        <v>136</v>
      </c>
      <c r="AX1290" t="s">
        <v>136</v>
      </c>
    </row>
    <row r="1291" spans="1:51" customFormat="1" x14ac:dyDescent="0.25">
      <c r="A1291">
        <v>336006</v>
      </c>
      <c r="B1291" t="s">
        <v>201</v>
      </c>
      <c r="AG1291" t="s">
        <v>135</v>
      </c>
      <c r="AQ1291" t="s">
        <v>135</v>
      </c>
      <c r="AV1291" t="s">
        <v>135</v>
      </c>
      <c r="AX1291" t="s">
        <v>135</v>
      </c>
      <c r="AY1291" t="s">
        <v>135</v>
      </c>
    </row>
    <row r="1292" spans="1:51" customFormat="1" x14ac:dyDescent="0.25">
      <c r="A1292">
        <v>337404</v>
      </c>
      <c r="B1292" t="s">
        <v>201</v>
      </c>
      <c r="AV1292" t="s">
        <v>136</v>
      </c>
    </row>
    <row r="1293" spans="1:51" customFormat="1" x14ac:dyDescent="0.25">
      <c r="A1293">
        <v>318460</v>
      </c>
      <c r="B1293" t="s">
        <v>201</v>
      </c>
      <c r="AT1293" t="s">
        <v>136</v>
      </c>
    </row>
    <row r="1294" spans="1:51" customFormat="1" x14ac:dyDescent="0.25">
      <c r="A1294">
        <v>312083</v>
      </c>
      <c r="B1294" t="s">
        <v>201</v>
      </c>
      <c r="AV1294" t="s">
        <v>136</v>
      </c>
    </row>
    <row r="1295" spans="1:51" customFormat="1" x14ac:dyDescent="0.25">
      <c r="A1295">
        <v>338074</v>
      </c>
      <c r="B1295" t="s">
        <v>201</v>
      </c>
      <c r="AP1295" t="s">
        <v>136</v>
      </c>
      <c r="AV1295" t="s">
        <v>136</v>
      </c>
    </row>
    <row r="1296" spans="1:51" customFormat="1" x14ac:dyDescent="0.25">
      <c r="A1296">
        <v>330876</v>
      </c>
      <c r="B1296" t="s">
        <v>201</v>
      </c>
      <c r="AC1296" t="s">
        <v>136</v>
      </c>
      <c r="AO1296" t="s">
        <v>136</v>
      </c>
      <c r="AP1296" t="s">
        <v>136</v>
      </c>
      <c r="AQ1296" t="s">
        <v>136</v>
      </c>
      <c r="AV1296" t="s">
        <v>136</v>
      </c>
      <c r="AW1296" t="s">
        <v>136</v>
      </c>
      <c r="AY1296" t="s">
        <v>136</v>
      </c>
    </row>
    <row r="1297" spans="1:51" customFormat="1" x14ac:dyDescent="0.25">
      <c r="A1297">
        <v>338940</v>
      </c>
      <c r="B1297" t="s">
        <v>201</v>
      </c>
      <c r="AV1297" t="s">
        <v>136</v>
      </c>
    </row>
    <row r="1298" spans="1:51" customFormat="1" x14ac:dyDescent="0.25">
      <c r="A1298">
        <v>331785</v>
      </c>
      <c r="B1298" t="s">
        <v>201</v>
      </c>
      <c r="W1298" t="s">
        <v>136</v>
      </c>
      <c r="AI1298" t="s">
        <v>136</v>
      </c>
      <c r="AT1298" t="s">
        <v>136</v>
      </c>
      <c r="AV1298" t="s">
        <v>135</v>
      </c>
      <c r="AW1298" t="s">
        <v>135</v>
      </c>
      <c r="AX1298" t="s">
        <v>135</v>
      </c>
      <c r="AY1298" t="s">
        <v>135</v>
      </c>
    </row>
    <row r="1299" spans="1:51" customFormat="1" x14ac:dyDescent="0.25">
      <c r="A1299">
        <v>305702</v>
      </c>
      <c r="B1299" t="s">
        <v>201</v>
      </c>
      <c r="AO1299" t="s">
        <v>136</v>
      </c>
      <c r="AP1299" t="s">
        <v>136</v>
      </c>
      <c r="AQ1299" t="s">
        <v>136</v>
      </c>
      <c r="AV1299" t="s">
        <v>136</v>
      </c>
      <c r="AW1299" t="s">
        <v>136</v>
      </c>
      <c r="AY1299" t="s">
        <v>136</v>
      </c>
    </row>
    <row r="1300" spans="1:51" customFormat="1" x14ac:dyDescent="0.25">
      <c r="A1300">
        <v>321408</v>
      </c>
      <c r="B1300" t="s">
        <v>201</v>
      </c>
      <c r="AP1300" t="s">
        <v>136</v>
      </c>
    </row>
    <row r="1301" spans="1:51" customFormat="1" x14ac:dyDescent="0.25">
      <c r="A1301">
        <v>336708</v>
      </c>
      <c r="B1301" t="s">
        <v>201</v>
      </c>
      <c r="AQ1301" t="s">
        <v>136</v>
      </c>
    </row>
    <row r="1302" spans="1:51" customFormat="1" x14ac:dyDescent="0.25">
      <c r="A1302">
        <v>330777</v>
      </c>
      <c r="B1302" t="s">
        <v>201</v>
      </c>
      <c r="AG1302" t="s">
        <v>135</v>
      </c>
      <c r="AQ1302" t="s">
        <v>133</v>
      </c>
      <c r="AW1302" t="s">
        <v>133</v>
      </c>
      <c r="AX1302" t="s">
        <v>136</v>
      </c>
      <c r="AY1302" t="s">
        <v>136</v>
      </c>
    </row>
    <row r="1303" spans="1:51" customFormat="1" x14ac:dyDescent="0.25">
      <c r="A1303">
        <v>332045</v>
      </c>
      <c r="B1303" t="s">
        <v>201</v>
      </c>
      <c r="AP1303" t="s">
        <v>136</v>
      </c>
    </row>
    <row r="1304" spans="1:51" customFormat="1" x14ac:dyDescent="0.25">
      <c r="A1304">
        <v>339255</v>
      </c>
      <c r="B1304" t="s">
        <v>201</v>
      </c>
      <c r="AO1304" t="s">
        <v>135</v>
      </c>
      <c r="AP1304" t="s">
        <v>133</v>
      </c>
      <c r="AQ1304" t="s">
        <v>133</v>
      </c>
      <c r="AT1304" t="s">
        <v>135</v>
      </c>
      <c r="AU1304" t="s">
        <v>135</v>
      </c>
      <c r="AV1304" t="s">
        <v>135</v>
      </c>
      <c r="AW1304" t="s">
        <v>135</v>
      </c>
      <c r="AX1304" t="s">
        <v>133</v>
      </c>
    </row>
    <row r="1305" spans="1:51" customFormat="1" x14ac:dyDescent="0.25">
      <c r="A1305">
        <v>337439</v>
      </c>
      <c r="B1305" t="s">
        <v>201</v>
      </c>
      <c r="AP1305" t="s">
        <v>133</v>
      </c>
      <c r="AQ1305" t="s">
        <v>133</v>
      </c>
      <c r="AS1305" t="s">
        <v>133</v>
      </c>
      <c r="AV1305" t="s">
        <v>135</v>
      </c>
      <c r="AW1305" t="s">
        <v>133</v>
      </c>
    </row>
    <row r="1306" spans="1:51" customFormat="1" x14ac:dyDescent="0.25">
      <c r="A1306">
        <v>335905</v>
      </c>
      <c r="B1306" t="s">
        <v>201</v>
      </c>
      <c r="AG1306" t="s">
        <v>136</v>
      </c>
      <c r="AI1306" t="s">
        <v>136</v>
      </c>
      <c r="AJ1306" t="s">
        <v>136</v>
      </c>
      <c r="AQ1306" t="s">
        <v>136</v>
      </c>
      <c r="AS1306" t="s">
        <v>136</v>
      </c>
      <c r="AV1306" t="s">
        <v>135</v>
      </c>
      <c r="AW1306" t="s">
        <v>135</v>
      </c>
      <c r="AX1306" t="s">
        <v>135</v>
      </c>
    </row>
    <row r="1307" spans="1:51" customFormat="1" x14ac:dyDescent="0.25">
      <c r="A1307">
        <v>335933</v>
      </c>
      <c r="B1307" t="s">
        <v>201</v>
      </c>
      <c r="AK1307" t="s">
        <v>136</v>
      </c>
      <c r="AQ1307" t="s">
        <v>135</v>
      </c>
      <c r="AV1307" t="s">
        <v>133</v>
      </c>
      <c r="AW1307" t="s">
        <v>133</v>
      </c>
      <c r="AX1307" t="s">
        <v>135</v>
      </c>
      <c r="AY1307" t="s">
        <v>133</v>
      </c>
    </row>
    <row r="1308" spans="1:51" customFormat="1" x14ac:dyDescent="0.25">
      <c r="A1308">
        <v>329442</v>
      </c>
      <c r="B1308" t="s">
        <v>201</v>
      </c>
      <c r="AG1308" t="s">
        <v>136</v>
      </c>
    </row>
    <row r="1309" spans="1:51" customFormat="1" x14ac:dyDescent="0.25">
      <c r="A1309">
        <v>318018</v>
      </c>
      <c r="B1309" t="s">
        <v>201</v>
      </c>
      <c r="P1309" t="s">
        <v>136</v>
      </c>
      <c r="AG1309" t="s">
        <v>135</v>
      </c>
      <c r="AQ1309" t="s">
        <v>135</v>
      </c>
    </row>
    <row r="1310" spans="1:51" customFormat="1" x14ac:dyDescent="0.25">
      <c r="A1310">
        <v>335573</v>
      </c>
      <c r="B1310" t="s">
        <v>201</v>
      </c>
      <c r="AV1310" t="s">
        <v>136</v>
      </c>
    </row>
    <row r="1311" spans="1:51" customFormat="1" x14ac:dyDescent="0.25">
      <c r="A1311">
        <v>335753</v>
      </c>
      <c r="B1311" t="s">
        <v>201</v>
      </c>
      <c r="AC1311" t="s">
        <v>136</v>
      </c>
      <c r="AG1311" t="s">
        <v>136</v>
      </c>
      <c r="AI1311" t="s">
        <v>136</v>
      </c>
      <c r="AJ1311" t="s">
        <v>136</v>
      </c>
      <c r="AL1311" t="s">
        <v>136</v>
      </c>
      <c r="AQ1311" t="s">
        <v>133</v>
      </c>
      <c r="AS1311" t="s">
        <v>136</v>
      </c>
      <c r="AV1311" t="s">
        <v>135</v>
      </c>
      <c r="AW1311" t="s">
        <v>133</v>
      </c>
      <c r="AX1311" t="s">
        <v>135</v>
      </c>
      <c r="AY1311" t="s">
        <v>135</v>
      </c>
    </row>
    <row r="1312" spans="1:51" customFormat="1" x14ac:dyDescent="0.25">
      <c r="A1312">
        <v>303428</v>
      </c>
      <c r="B1312" t="s">
        <v>201</v>
      </c>
      <c r="AG1312" t="s">
        <v>133</v>
      </c>
      <c r="AH1312" t="s">
        <v>133</v>
      </c>
      <c r="AM1312" t="s">
        <v>136</v>
      </c>
      <c r="AQ1312" t="s">
        <v>135</v>
      </c>
      <c r="AS1312" t="s">
        <v>135</v>
      </c>
      <c r="AU1312" t="s">
        <v>133</v>
      </c>
      <c r="AV1312" t="s">
        <v>133</v>
      </c>
      <c r="AW1312" t="s">
        <v>133</v>
      </c>
      <c r="AX1312" t="s">
        <v>133</v>
      </c>
    </row>
    <row r="1313" spans="1:51" customFormat="1" x14ac:dyDescent="0.25">
      <c r="A1313">
        <v>330757</v>
      </c>
      <c r="B1313" t="s">
        <v>201</v>
      </c>
      <c r="AR1313" t="s">
        <v>136</v>
      </c>
      <c r="AV1313" t="s">
        <v>136</v>
      </c>
    </row>
    <row r="1314" spans="1:51" customFormat="1" x14ac:dyDescent="0.25">
      <c r="A1314">
        <v>331955</v>
      </c>
      <c r="B1314" t="s">
        <v>201</v>
      </c>
      <c r="AG1314" t="s">
        <v>133</v>
      </c>
      <c r="AJ1314" t="s">
        <v>136</v>
      </c>
      <c r="AO1314" t="s">
        <v>135</v>
      </c>
      <c r="AQ1314" t="s">
        <v>133</v>
      </c>
      <c r="AV1314" t="s">
        <v>133</v>
      </c>
      <c r="AW1314" t="s">
        <v>133</v>
      </c>
      <c r="AY1314" t="s">
        <v>133</v>
      </c>
    </row>
    <row r="1315" spans="1:51" customFormat="1" x14ac:dyDescent="0.25">
      <c r="A1315">
        <v>335739</v>
      </c>
      <c r="B1315" t="s">
        <v>201</v>
      </c>
      <c r="P1315" t="s">
        <v>136</v>
      </c>
      <c r="AG1315" t="s">
        <v>136</v>
      </c>
      <c r="AJ1315" t="s">
        <v>136</v>
      </c>
      <c r="AK1315" t="s">
        <v>136</v>
      </c>
      <c r="AQ1315" t="s">
        <v>133</v>
      </c>
      <c r="AU1315" t="s">
        <v>135</v>
      </c>
      <c r="AV1315" t="s">
        <v>135</v>
      </c>
      <c r="AW1315" t="s">
        <v>133</v>
      </c>
      <c r="AX1315" t="s">
        <v>135</v>
      </c>
      <c r="AY1315" t="s">
        <v>135</v>
      </c>
    </row>
    <row r="1316" spans="1:51" customFormat="1" x14ac:dyDescent="0.25">
      <c r="A1316">
        <v>328890</v>
      </c>
      <c r="B1316" t="s">
        <v>201</v>
      </c>
      <c r="AW1316" t="s">
        <v>136</v>
      </c>
    </row>
    <row r="1317" spans="1:51" customFormat="1" x14ac:dyDescent="0.25">
      <c r="A1317">
        <v>337842</v>
      </c>
      <c r="B1317" t="s">
        <v>201</v>
      </c>
      <c r="AV1317" t="s">
        <v>136</v>
      </c>
    </row>
    <row r="1318" spans="1:51" customFormat="1" x14ac:dyDescent="0.25">
      <c r="A1318">
        <v>338045</v>
      </c>
      <c r="B1318" t="s">
        <v>201</v>
      </c>
      <c r="AJ1318" t="s">
        <v>136</v>
      </c>
    </row>
    <row r="1319" spans="1:51" customFormat="1" x14ac:dyDescent="0.25">
      <c r="A1319">
        <v>331517</v>
      </c>
      <c r="B1319" t="s">
        <v>201</v>
      </c>
      <c r="AG1319" t="s">
        <v>136</v>
      </c>
      <c r="AQ1319" t="s">
        <v>136</v>
      </c>
    </row>
    <row r="1320" spans="1:51" customFormat="1" x14ac:dyDescent="0.25">
      <c r="A1320">
        <v>320153</v>
      </c>
      <c r="B1320" t="s">
        <v>201</v>
      </c>
      <c r="AO1320" t="s">
        <v>136</v>
      </c>
      <c r="AP1320" t="s">
        <v>136</v>
      </c>
      <c r="AV1320" t="s">
        <v>135</v>
      </c>
      <c r="AW1320" t="s">
        <v>135</v>
      </c>
      <c r="AY1320" t="s">
        <v>135</v>
      </c>
    </row>
    <row r="1321" spans="1:51" customFormat="1" x14ac:dyDescent="0.25">
      <c r="A1321">
        <v>331049</v>
      </c>
      <c r="B1321" t="s">
        <v>201</v>
      </c>
      <c r="AQ1321" t="s">
        <v>136</v>
      </c>
    </row>
    <row r="1322" spans="1:51" customFormat="1" x14ac:dyDescent="0.25">
      <c r="A1322">
        <v>322429</v>
      </c>
      <c r="B1322" t="s">
        <v>201</v>
      </c>
      <c r="W1322" t="s">
        <v>133</v>
      </c>
      <c r="AM1322" t="s">
        <v>135</v>
      </c>
      <c r="AO1322" t="s">
        <v>135</v>
      </c>
      <c r="AP1322" t="s">
        <v>133</v>
      </c>
      <c r="AQ1322" t="s">
        <v>135</v>
      </c>
      <c r="AR1322" t="s">
        <v>133</v>
      </c>
      <c r="AU1322" t="s">
        <v>133</v>
      </c>
      <c r="AV1322" t="s">
        <v>133</v>
      </c>
      <c r="AW1322" t="s">
        <v>133</v>
      </c>
      <c r="AX1322" t="s">
        <v>133</v>
      </c>
      <c r="AY1322" t="s">
        <v>133</v>
      </c>
    </row>
    <row r="1323" spans="1:51" customFormat="1" x14ac:dyDescent="0.25">
      <c r="A1323">
        <v>328930</v>
      </c>
      <c r="B1323" t="s">
        <v>201</v>
      </c>
      <c r="AJ1323" t="s">
        <v>136</v>
      </c>
      <c r="AP1323" t="s">
        <v>136</v>
      </c>
      <c r="AQ1323" t="s">
        <v>136</v>
      </c>
    </row>
    <row r="1324" spans="1:51" customFormat="1" x14ac:dyDescent="0.25">
      <c r="A1324">
        <v>336823</v>
      </c>
      <c r="B1324" t="s">
        <v>201</v>
      </c>
      <c r="AV1324" t="s">
        <v>136</v>
      </c>
    </row>
    <row r="1325" spans="1:51" customFormat="1" x14ac:dyDescent="0.25">
      <c r="A1325">
        <v>338922</v>
      </c>
      <c r="B1325" t="s">
        <v>201</v>
      </c>
      <c r="AV1325" t="s">
        <v>136</v>
      </c>
      <c r="AW1325" t="s">
        <v>136</v>
      </c>
    </row>
    <row r="1326" spans="1:51" customFormat="1" x14ac:dyDescent="0.25">
      <c r="A1326">
        <v>335445</v>
      </c>
      <c r="B1326" t="s">
        <v>201</v>
      </c>
      <c r="AQ1326" t="s">
        <v>136</v>
      </c>
    </row>
    <row r="1327" spans="1:51" customFormat="1" x14ac:dyDescent="0.25">
      <c r="A1327">
        <v>333240</v>
      </c>
      <c r="B1327" t="s">
        <v>201</v>
      </c>
      <c r="AG1327" t="s">
        <v>136</v>
      </c>
      <c r="AJ1327" t="s">
        <v>136</v>
      </c>
      <c r="AO1327" t="s">
        <v>136</v>
      </c>
      <c r="AQ1327" t="s">
        <v>136</v>
      </c>
      <c r="AW1327" t="s">
        <v>136</v>
      </c>
      <c r="AX1327" t="s">
        <v>136</v>
      </c>
    </row>
    <row r="1328" spans="1:51" customFormat="1" x14ac:dyDescent="0.25">
      <c r="A1328">
        <v>338901</v>
      </c>
      <c r="B1328" t="s">
        <v>201</v>
      </c>
      <c r="AV1328" t="s">
        <v>136</v>
      </c>
    </row>
    <row r="1329" spans="1:51" customFormat="1" x14ac:dyDescent="0.25">
      <c r="A1329">
        <v>333375</v>
      </c>
      <c r="B1329" t="s">
        <v>201</v>
      </c>
      <c r="AG1329" t="s">
        <v>136</v>
      </c>
      <c r="AO1329" t="s">
        <v>136</v>
      </c>
      <c r="AQ1329" t="s">
        <v>136</v>
      </c>
      <c r="AS1329" t="s">
        <v>136</v>
      </c>
      <c r="AV1329" t="s">
        <v>135</v>
      </c>
      <c r="AW1329" t="s">
        <v>135</v>
      </c>
      <c r="AX1329" t="s">
        <v>135</v>
      </c>
      <c r="AY1329" t="s">
        <v>135</v>
      </c>
    </row>
    <row r="1330" spans="1:51" customFormat="1" x14ac:dyDescent="0.25">
      <c r="A1330">
        <v>337496</v>
      </c>
      <c r="B1330" t="s">
        <v>201</v>
      </c>
      <c r="AQ1330" t="s">
        <v>136</v>
      </c>
      <c r="AV1330" t="s">
        <v>136</v>
      </c>
    </row>
    <row r="1331" spans="1:51" customFormat="1" x14ac:dyDescent="0.25">
      <c r="A1331">
        <v>338159</v>
      </c>
      <c r="B1331" t="s">
        <v>201</v>
      </c>
      <c r="AQ1331" t="s">
        <v>136</v>
      </c>
    </row>
    <row r="1332" spans="1:51" customFormat="1" x14ac:dyDescent="0.25">
      <c r="A1332">
        <v>334361</v>
      </c>
      <c r="B1332" t="s">
        <v>201</v>
      </c>
      <c r="AC1332" t="s">
        <v>136</v>
      </c>
      <c r="AJ1332" t="s">
        <v>136</v>
      </c>
      <c r="AO1332" t="s">
        <v>136</v>
      </c>
      <c r="AP1332" t="s">
        <v>136</v>
      </c>
      <c r="AQ1332" t="s">
        <v>136</v>
      </c>
      <c r="AT1332" t="s">
        <v>136</v>
      </c>
      <c r="AV1332" t="s">
        <v>136</v>
      </c>
      <c r="AX1332" t="s">
        <v>136</v>
      </c>
      <c r="AY1332" t="s">
        <v>136</v>
      </c>
    </row>
    <row r="1333" spans="1:51" customFormat="1" x14ac:dyDescent="0.25">
      <c r="A1333">
        <v>307254</v>
      </c>
      <c r="B1333" t="s">
        <v>201</v>
      </c>
      <c r="M1333" t="s">
        <v>135</v>
      </c>
      <c r="N1333" t="s">
        <v>136</v>
      </c>
      <c r="AM1333" t="s">
        <v>136</v>
      </c>
      <c r="AQ1333" t="s">
        <v>136</v>
      </c>
      <c r="AT1333" t="s">
        <v>135</v>
      </c>
      <c r="AU1333" t="s">
        <v>133</v>
      </c>
      <c r="AV1333" t="s">
        <v>133</v>
      </c>
      <c r="AW1333" t="s">
        <v>133</v>
      </c>
      <c r="AX1333" t="s">
        <v>133</v>
      </c>
      <c r="AY1333" t="s">
        <v>133</v>
      </c>
    </row>
    <row r="1334" spans="1:51" customFormat="1" x14ac:dyDescent="0.25">
      <c r="A1334">
        <v>333781</v>
      </c>
      <c r="B1334" t="s">
        <v>201</v>
      </c>
      <c r="AV1334" t="s">
        <v>136</v>
      </c>
    </row>
    <row r="1335" spans="1:51" customFormat="1" x14ac:dyDescent="0.25">
      <c r="A1335">
        <v>333916</v>
      </c>
      <c r="B1335" t="s">
        <v>201</v>
      </c>
      <c r="AG1335" t="s">
        <v>136</v>
      </c>
      <c r="AO1335" t="s">
        <v>136</v>
      </c>
      <c r="AQ1335" t="s">
        <v>136</v>
      </c>
      <c r="AT1335" t="s">
        <v>136</v>
      </c>
      <c r="AW1335" t="s">
        <v>136</v>
      </c>
      <c r="AY1335" t="s">
        <v>136</v>
      </c>
    </row>
    <row r="1336" spans="1:51" customFormat="1" x14ac:dyDescent="0.25">
      <c r="A1336">
        <v>333275</v>
      </c>
      <c r="B1336" t="s">
        <v>201</v>
      </c>
      <c r="AG1336" t="s">
        <v>136</v>
      </c>
      <c r="AH1336" t="s">
        <v>136</v>
      </c>
      <c r="AM1336" t="s">
        <v>136</v>
      </c>
      <c r="AP1336" t="s">
        <v>136</v>
      </c>
      <c r="AQ1336" t="s">
        <v>133</v>
      </c>
      <c r="AT1336" t="s">
        <v>136</v>
      </c>
      <c r="AV1336" t="s">
        <v>135</v>
      </c>
      <c r="AW1336" t="s">
        <v>135</v>
      </c>
      <c r="AX1336" t="s">
        <v>135</v>
      </c>
      <c r="AY1336" t="s">
        <v>135</v>
      </c>
    </row>
    <row r="1337" spans="1:51" customFormat="1" x14ac:dyDescent="0.25">
      <c r="A1337">
        <v>337860</v>
      </c>
      <c r="B1337" t="s">
        <v>201</v>
      </c>
      <c r="W1337" t="s">
        <v>136</v>
      </c>
      <c r="AI1337" t="s">
        <v>136</v>
      </c>
      <c r="AV1337" t="s">
        <v>133</v>
      </c>
      <c r="AW1337" t="s">
        <v>133</v>
      </c>
      <c r="AX1337" t="s">
        <v>133</v>
      </c>
    </row>
    <row r="1338" spans="1:51" customFormat="1" x14ac:dyDescent="0.25">
      <c r="A1338">
        <v>333194</v>
      </c>
      <c r="B1338" t="s">
        <v>201</v>
      </c>
      <c r="AP1338" t="s">
        <v>136</v>
      </c>
      <c r="AW1338" t="s">
        <v>136</v>
      </c>
    </row>
    <row r="1339" spans="1:51" customFormat="1" x14ac:dyDescent="0.25">
      <c r="A1339">
        <v>337445</v>
      </c>
      <c r="B1339" t="s">
        <v>201</v>
      </c>
      <c r="AP1339" t="s">
        <v>133</v>
      </c>
      <c r="AQ1339" t="s">
        <v>133</v>
      </c>
      <c r="AT1339" t="s">
        <v>136</v>
      </c>
      <c r="AU1339" t="s">
        <v>133</v>
      </c>
      <c r="AV1339" t="s">
        <v>133</v>
      </c>
      <c r="AX1339" t="s">
        <v>133</v>
      </c>
      <c r="AY1339" t="s">
        <v>135</v>
      </c>
    </row>
    <row r="1340" spans="1:51" customFormat="1" x14ac:dyDescent="0.25">
      <c r="A1340">
        <v>307383</v>
      </c>
      <c r="B1340" t="s">
        <v>201</v>
      </c>
      <c r="N1340" t="s">
        <v>135</v>
      </c>
      <c r="AA1340" t="s">
        <v>135</v>
      </c>
      <c r="AG1340" t="s">
        <v>136</v>
      </c>
      <c r="AM1340" t="s">
        <v>135</v>
      </c>
      <c r="AP1340" t="s">
        <v>136</v>
      </c>
      <c r="AQ1340" t="s">
        <v>135</v>
      </c>
      <c r="AT1340" t="s">
        <v>136</v>
      </c>
      <c r="AU1340" t="s">
        <v>135</v>
      </c>
      <c r="AV1340" t="s">
        <v>135</v>
      </c>
      <c r="AW1340" t="s">
        <v>135</v>
      </c>
      <c r="AX1340" t="s">
        <v>135</v>
      </c>
      <c r="AY1340" t="s">
        <v>133</v>
      </c>
    </row>
    <row r="1341" spans="1:51" customFormat="1" x14ac:dyDescent="0.25">
      <c r="A1341">
        <v>322420</v>
      </c>
      <c r="B1341" t="s">
        <v>201</v>
      </c>
      <c r="AG1341" t="s">
        <v>136</v>
      </c>
      <c r="AH1341" t="s">
        <v>136</v>
      </c>
      <c r="AP1341" t="s">
        <v>135</v>
      </c>
      <c r="AQ1341" t="s">
        <v>133</v>
      </c>
      <c r="AT1341" t="s">
        <v>136</v>
      </c>
      <c r="AV1341" t="s">
        <v>135</v>
      </c>
      <c r="AW1341" t="s">
        <v>133</v>
      </c>
      <c r="AX1341" t="s">
        <v>136</v>
      </c>
    </row>
    <row r="1342" spans="1:51" customFormat="1" x14ac:dyDescent="0.25">
      <c r="A1342">
        <v>335546</v>
      </c>
      <c r="B1342" t="s">
        <v>201</v>
      </c>
      <c r="AJ1342" t="s">
        <v>136</v>
      </c>
      <c r="AQ1342" t="s">
        <v>136</v>
      </c>
      <c r="AW1342" t="s">
        <v>135</v>
      </c>
      <c r="AX1342" t="s">
        <v>135</v>
      </c>
      <c r="AY1342" t="s">
        <v>135</v>
      </c>
    </row>
    <row r="1343" spans="1:51" customFormat="1" x14ac:dyDescent="0.25">
      <c r="A1343">
        <v>334166</v>
      </c>
      <c r="B1343" t="s">
        <v>201</v>
      </c>
      <c r="AG1343" t="s">
        <v>136</v>
      </c>
      <c r="AQ1343" t="s">
        <v>136</v>
      </c>
      <c r="AW1343" t="s">
        <v>136</v>
      </c>
    </row>
    <row r="1344" spans="1:51" customFormat="1" x14ac:dyDescent="0.25">
      <c r="A1344">
        <v>337629</v>
      </c>
      <c r="B1344" t="s">
        <v>201</v>
      </c>
      <c r="AV1344" t="s">
        <v>133</v>
      </c>
      <c r="AW1344" t="s">
        <v>133</v>
      </c>
      <c r="AX1344" t="s">
        <v>135</v>
      </c>
    </row>
    <row r="1345" spans="1:51" customFormat="1" x14ac:dyDescent="0.25">
      <c r="A1345">
        <v>337897</v>
      </c>
      <c r="B1345" t="s">
        <v>201</v>
      </c>
      <c r="AV1345" t="s">
        <v>136</v>
      </c>
    </row>
    <row r="1346" spans="1:51" customFormat="1" x14ac:dyDescent="0.25">
      <c r="A1346">
        <v>334995</v>
      </c>
      <c r="B1346" t="s">
        <v>201</v>
      </c>
      <c r="AP1346" t="s">
        <v>136</v>
      </c>
      <c r="AQ1346" t="s">
        <v>136</v>
      </c>
      <c r="AV1346" t="s">
        <v>136</v>
      </c>
    </row>
    <row r="1347" spans="1:51" customFormat="1" x14ac:dyDescent="0.25">
      <c r="A1347">
        <v>326897</v>
      </c>
      <c r="B1347" t="s">
        <v>201</v>
      </c>
      <c r="AT1347" t="s">
        <v>136</v>
      </c>
    </row>
    <row r="1348" spans="1:51" customFormat="1" x14ac:dyDescent="0.25">
      <c r="A1348">
        <v>332535</v>
      </c>
      <c r="B1348" t="s">
        <v>201</v>
      </c>
      <c r="AC1348" t="s">
        <v>136</v>
      </c>
      <c r="AO1348" t="s">
        <v>136</v>
      </c>
      <c r="AU1348" t="s">
        <v>135</v>
      </c>
      <c r="AV1348" t="s">
        <v>135</v>
      </c>
      <c r="AW1348" t="s">
        <v>135</v>
      </c>
      <c r="AX1348" t="s">
        <v>135</v>
      </c>
      <c r="AY1348" t="s">
        <v>135</v>
      </c>
    </row>
    <row r="1349" spans="1:51" customFormat="1" x14ac:dyDescent="0.25">
      <c r="A1349">
        <v>326330</v>
      </c>
      <c r="B1349" t="s">
        <v>201</v>
      </c>
      <c r="AQ1349" t="s">
        <v>136</v>
      </c>
    </row>
    <row r="1350" spans="1:51" customFormat="1" x14ac:dyDescent="0.25">
      <c r="A1350">
        <v>327963</v>
      </c>
      <c r="B1350" t="s">
        <v>201</v>
      </c>
      <c r="H1350" t="s">
        <v>136</v>
      </c>
    </row>
    <row r="1351" spans="1:51" customFormat="1" x14ac:dyDescent="0.25">
      <c r="A1351">
        <v>335987</v>
      </c>
      <c r="B1351" t="s">
        <v>201</v>
      </c>
      <c r="P1351" t="s">
        <v>136</v>
      </c>
      <c r="X1351" t="s">
        <v>136</v>
      </c>
      <c r="AG1351" t="s">
        <v>135</v>
      </c>
      <c r="AL1351" t="s">
        <v>135</v>
      </c>
      <c r="AM1351" t="s">
        <v>135</v>
      </c>
      <c r="AP1351" t="s">
        <v>136</v>
      </c>
      <c r="AQ1351" t="s">
        <v>135</v>
      </c>
      <c r="AV1351" t="s">
        <v>135</v>
      </c>
      <c r="AX1351" t="s">
        <v>135</v>
      </c>
      <c r="AY1351" t="s">
        <v>135</v>
      </c>
    </row>
    <row r="1352" spans="1:51" customFormat="1" x14ac:dyDescent="0.25">
      <c r="A1352">
        <v>335344</v>
      </c>
      <c r="B1352" t="s">
        <v>201</v>
      </c>
      <c r="AX1352" t="s">
        <v>136</v>
      </c>
    </row>
    <row r="1353" spans="1:51" customFormat="1" x14ac:dyDescent="0.25">
      <c r="A1353">
        <v>332199</v>
      </c>
      <c r="B1353" t="s">
        <v>201</v>
      </c>
      <c r="AQ1353" t="s">
        <v>133</v>
      </c>
      <c r="AV1353" t="s">
        <v>133</v>
      </c>
      <c r="AX1353" t="s">
        <v>136</v>
      </c>
    </row>
    <row r="1354" spans="1:51" customFormat="1" x14ac:dyDescent="0.25">
      <c r="A1354">
        <v>336757</v>
      </c>
      <c r="B1354" t="s">
        <v>201</v>
      </c>
      <c r="AJ1354" t="s">
        <v>136</v>
      </c>
      <c r="AK1354" t="s">
        <v>136</v>
      </c>
      <c r="AL1354" t="s">
        <v>136</v>
      </c>
      <c r="AM1354" t="s">
        <v>136</v>
      </c>
      <c r="AP1354" t="s">
        <v>135</v>
      </c>
      <c r="AQ1354" t="s">
        <v>135</v>
      </c>
      <c r="AU1354" t="s">
        <v>135</v>
      </c>
      <c r="AV1354" t="s">
        <v>135</v>
      </c>
      <c r="AW1354" t="s">
        <v>133</v>
      </c>
      <c r="AX1354" t="s">
        <v>135</v>
      </c>
      <c r="AY1354" t="s">
        <v>135</v>
      </c>
    </row>
    <row r="1355" spans="1:51" customFormat="1" x14ac:dyDescent="0.25">
      <c r="A1355">
        <v>317947</v>
      </c>
      <c r="B1355" t="s">
        <v>201</v>
      </c>
      <c r="AM1355" t="s">
        <v>136</v>
      </c>
      <c r="AQ1355" t="s">
        <v>136</v>
      </c>
      <c r="AT1355" t="s">
        <v>136</v>
      </c>
      <c r="AV1355" t="s">
        <v>136</v>
      </c>
      <c r="AY1355" t="s">
        <v>136</v>
      </c>
    </row>
    <row r="1356" spans="1:51" customFormat="1" x14ac:dyDescent="0.25">
      <c r="A1356">
        <v>334522</v>
      </c>
      <c r="B1356" t="s">
        <v>201</v>
      </c>
      <c r="AO1356" t="s">
        <v>136</v>
      </c>
      <c r="AP1356" t="s">
        <v>136</v>
      </c>
      <c r="AQ1356" t="s">
        <v>136</v>
      </c>
      <c r="AT1356" t="s">
        <v>136</v>
      </c>
      <c r="AU1356" t="s">
        <v>135</v>
      </c>
      <c r="AW1356" t="s">
        <v>136</v>
      </c>
      <c r="AX1356" t="s">
        <v>136</v>
      </c>
      <c r="AY1356" t="s">
        <v>136</v>
      </c>
    </row>
    <row r="1357" spans="1:51" customFormat="1" x14ac:dyDescent="0.25">
      <c r="A1357">
        <v>331893</v>
      </c>
      <c r="B1357" t="s">
        <v>201</v>
      </c>
      <c r="AJ1357" t="s">
        <v>136</v>
      </c>
      <c r="AQ1357" t="s">
        <v>136</v>
      </c>
      <c r="AV1357" t="s">
        <v>136</v>
      </c>
      <c r="AW1357" t="s">
        <v>136</v>
      </c>
      <c r="AY1357" t="s">
        <v>136</v>
      </c>
    </row>
    <row r="1358" spans="1:51" customFormat="1" x14ac:dyDescent="0.25">
      <c r="A1358">
        <v>319210</v>
      </c>
      <c r="B1358" t="s">
        <v>201</v>
      </c>
      <c r="AV1358" t="s">
        <v>136</v>
      </c>
      <c r="AX1358" t="s">
        <v>136</v>
      </c>
    </row>
    <row r="1359" spans="1:51" customFormat="1" x14ac:dyDescent="0.25">
      <c r="A1359">
        <v>312452</v>
      </c>
      <c r="B1359" t="s">
        <v>201</v>
      </c>
      <c r="AQ1359" t="s">
        <v>136</v>
      </c>
      <c r="AV1359" t="s">
        <v>136</v>
      </c>
    </row>
    <row r="1360" spans="1:51" customFormat="1" x14ac:dyDescent="0.25">
      <c r="A1360">
        <v>336068</v>
      </c>
      <c r="B1360" t="s">
        <v>201</v>
      </c>
      <c r="AQ1360" t="s">
        <v>136</v>
      </c>
    </row>
    <row r="1361" spans="1:51" customFormat="1" x14ac:dyDescent="0.25">
      <c r="A1361">
        <v>336576</v>
      </c>
      <c r="B1361" t="s">
        <v>201</v>
      </c>
      <c r="AO1361" t="s">
        <v>136</v>
      </c>
      <c r="AQ1361" t="s">
        <v>136</v>
      </c>
      <c r="AT1361" t="s">
        <v>136</v>
      </c>
      <c r="AU1361" t="s">
        <v>135</v>
      </c>
      <c r="AV1361" t="s">
        <v>135</v>
      </c>
      <c r="AW1361" t="s">
        <v>135</v>
      </c>
      <c r="AX1361" t="s">
        <v>135</v>
      </c>
      <c r="AY1361" t="s">
        <v>135</v>
      </c>
    </row>
    <row r="1362" spans="1:51" customFormat="1" x14ac:dyDescent="0.25">
      <c r="A1362">
        <v>335188</v>
      </c>
      <c r="B1362" t="s">
        <v>201</v>
      </c>
      <c r="AG1362" t="s">
        <v>136</v>
      </c>
      <c r="AJ1362" t="s">
        <v>136</v>
      </c>
      <c r="AO1362" t="s">
        <v>135</v>
      </c>
      <c r="AP1362" t="s">
        <v>133</v>
      </c>
      <c r="AQ1362" t="s">
        <v>133</v>
      </c>
      <c r="AT1362" t="s">
        <v>136</v>
      </c>
      <c r="AV1362" t="s">
        <v>135</v>
      </c>
      <c r="AX1362" t="s">
        <v>133</v>
      </c>
      <c r="AY1362" t="s">
        <v>135</v>
      </c>
    </row>
    <row r="1363" spans="1:51" customFormat="1" x14ac:dyDescent="0.25">
      <c r="A1363">
        <v>313059</v>
      </c>
      <c r="B1363" t="s">
        <v>201</v>
      </c>
      <c r="AG1363" t="s">
        <v>135</v>
      </c>
      <c r="AH1363" t="s">
        <v>135</v>
      </c>
      <c r="AL1363" t="s">
        <v>135</v>
      </c>
      <c r="AO1363" t="s">
        <v>133</v>
      </c>
      <c r="AP1363" t="s">
        <v>133</v>
      </c>
      <c r="AQ1363" t="s">
        <v>133</v>
      </c>
      <c r="AT1363" t="s">
        <v>133</v>
      </c>
      <c r="AV1363" t="s">
        <v>133</v>
      </c>
      <c r="AW1363" t="s">
        <v>133</v>
      </c>
      <c r="AX1363" t="s">
        <v>135</v>
      </c>
      <c r="AY1363" t="s">
        <v>133</v>
      </c>
    </row>
    <row r="1364" spans="1:51" customFormat="1" x14ac:dyDescent="0.25">
      <c r="A1364">
        <v>331810</v>
      </c>
      <c r="B1364" t="s">
        <v>201</v>
      </c>
      <c r="AQ1364" t="s">
        <v>136</v>
      </c>
      <c r="AW1364" t="s">
        <v>136</v>
      </c>
      <c r="AY1364" t="s">
        <v>136</v>
      </c>
    </row>
    <row r="1365" spans="1:51" customFormat="1" x14ac:dyDescent="0.25">
      <c r="A1365">
        <v>331398</v>
      </c>
      <c r="B1365" t="s">
        <v>201</v>
      </c>
      <c r="AQ1365" t="s">
        <v>136</v>
      </c>
      <c r="AV1365" t="s">
        <v>133</v>
      </c>
      <c r="AW1365" t="s">
        <v>133</v>
      </c>
    </row>
    <row r="1366" spans="1:51" customFormat="1" x14ac:dyDescent="0.25">
      <c r="A1366">
        <v>334287</v>
      </c>
      <c r="B1366" t="s">
        <v>201</v>
      </c>
      <c r="AQ1366" t="s">
        <v>136</v>
      </c>
      <c r="AV1366" t="s">
        <v>136</v>
      </c>
    </row>
    <row r="1367" spans="1:51" customFormat="1" x14ac:dyDescent="0.25">
      <c r="A1367">
        <v>337488</v>
      </c>
      <c r="B1367" t="s">
        <v>201</v>
      </c>
      <c r="AP1367" t="s">
        <v>136</v>
      </c>
      <c r="AQ1367" t="s">
        <v>136</v>
      </c>
      <c r="AT1367" t="s">
        <v>136</v>
      </c>
      <c r="AV1367" t="s">
        <v>135</v>
      </c>
      <c r="AW1367" t="s">
        <v>135</v>
      </c>
    </row>
    <row r="1368" spans="1:51" customFormat="1" x14ac:dyDescent="0.25">
      <c r="A1368">
        <v>336484</v>
      </c>
      <c r="B1368" t="s">
        <v>201</v>
      </c>
      <c r="AG1368" t="s">
        <v>136</v>
      </c>
      <c r="AQ1368" t="s">
        <v>136</v>
      </c>
      <c r="AV1368" t="s">
        <v>136</v>
      </c>
    </row>
    <row r="1369" spans="1:51" customFormat="1" x14ac:dyDescent="0.25">
      <c r="A1369">
        <v>333080</v>
      </c>
      <c r="B1369" t="s">
        <v>201</v>
      </c>
      <c r="AH1369" t="s">
        <v>133</v>
      </c>
      <c r="AI1369" t="s">
        <v>136</v>
      </c>
      <c r="AJ1369" t="s">
        <v>136</v>
      </c>
      <c r="AO1369" t="s">
        <v>133</v>
      </c>
      <c r="AP1369" t="s">
        <v>133</v>
      </c>
      <c r="AQ1369" t="s">
        <v>133</v>
      </c>
      <c r="AU1369" t="s">
        <v>133</v>
      </c>
      <c r="AV1369" t="s">
        <v>135</v>
      </c>
      <c r="AW1369" t="s">
        <v>133</v>
      </c>
      <c r="AX1369" t="s">
        <v>133</v>
      </c>
      <c r="AY1369" t="s">
        <v>133</v>
      </c>
    </row>
    <row r="1370" spans="1:51" customFormat="1" x14ac:dyDescent="0.25">
      <c r="A1370">
        <v>306069</v>
      </c>
      <c r="B1370" t="s">
        <v>201</v>
      </c>
      <c r="AP1370" t="s">
        <v>136</v>
      </c>
      <c r="AQ1370" t="s">
        <v>136</v>
      </c>
      <c r="AX1370" t="s">
        <v>136</v>
      </c>
    </row>
    <row r="1371" spans="1:51" customFormat="1" x14ac:dyDescent="0.25">
      <c r="A1371">
        <v>326690</v>
      </c>
      <c r="B1371" t="s">
        <v>201</v>
      </c>
      <c r="AV1371" t="s">
        <v>136</v>
      </c>
      <c r="AX1371" t="s">
        <v>135</v>
      </c>
    </row>
    <row r="1372" spans="1:51" customFormat="1" x14ac:dyDescent="0.25">
      <c r="A1372">
        <v>331695</v>
      </c>
      <c r="B1372" t="s">
        <v>201</v>
      </c>
      <c r="AG1372" t="s">
        <v>135</v>
      </c>
      <c r="AP1372" t="s">
        <v>136</v>
      </c>
      <c r="AT1372" t="s">
        <v>136</v>
      </c>
      <c r="AV1372" t="s">
        <v>133</v>
      </c>
      <c r="AW1372" t="s">
        <v>133</v>
      </c>
      <c r="AX1372" t="s">
        <v>135</v>
      </c>
      <c r="AY1372" t="s">
        <v>135</v>
      </c>
    </row>
    <row r="1373" spans="1:51" customFormat="1" x14ac:dyDescent="0.25">
      <c r="A1373">
        <v>337476</v>
      </c>
      <c r="B1373" t="s">
        <v>201</v>
      </c>
      <c r="AV1373" t="s">
        <v>136</v>
      </c>
    </row>
    <row r="1374" spans="1:51" customFormat="1" x14ac:dyDescent="0.25">
      <c r="A1374">
        <v>331401</v>
      </c>
      <c r="B1374" t="s">
        <v>201</v>
      </c>
      <c r="AQ1374" t="s">
        <v>135</v>
      </c>
      <c r="AT1374" t="s">
        <v>136</v>
      </c>
      <c r="AV1374" t="s">
        <v>133</v>
      </c>
      <c r="AW1374" t="s">
        <v>133</v>
      </c>
      <c r="AX1374" t="s">
        <v>135</v>
      </c>
      <c r="AY1374" t="s">
        <v>136</v>
      </c>
    </row>
    <row r="1375" spans="1:51" customFormat="1" x14ac:dyDescent="0.25">
      <c r="A1375">
        <v>337648</v>
      </c>
      <c r="B1375" t="s">
        <v>201</v>
      </c>
      <c r="H1375" t="s">
        <v>135</v>
      </c>
    </row>
    <row r="1376" spans="1:51" customFormat="1" x14ac:dyDescent="0.25">
      <c r="A1376">
        <v>335173</v>
      </c>
      <c r="B1376" t="s">
        <v>201</v>
      </c>
      <c r="AG1376" t="s">
        <v>136</v>
      </c>
      <c r="AQ1376" t="s">
        <v>136</v>
      </c>
    </row>
    <row r="1377" spans="1:51" customFormat="1" x14ac:dyDescent="0.25">
      <c r="A1377">
        <v>336426</v>
      </c>
      <c r="B1377" t="s">
        <v>201</v>
      </c>
      <c r="AA1377" t="s">
        <v>136</v>
      </c>
      <c r="AG1377" t="s">
        <v>136</v>
      </c>
      <c r="AL1377" t="s">
        <v>136</v>
      </c>
      <c r="AQ1377" t="s">
        <v>135</v>
      </c>
      <c r="AV1377" t="s">
        <v>135</v>
      </c>
      <c r="AW1377" t="s">
        <v>135</v>
      </c>
    </row>
    <row r="1378" spans="1:51" customFormat="1" x14ac:dyDescent="0.25">
      <c r="A1378">
        <v>301703</v>
      </c>
      <c r="B1378" t="s">
        <v>201</v>
      </c>
      <c r="AH1378" t="s">
        <v>135</v>
      </c>
      <c r="AQ1378" t="s">
        <v>135</v>
      </c>
      <c r="AW1378" t="s">
        <v>133</v>
      </c>
    </row>
    <row r="1379" spans="1:51" customFormat="1" x14ac:dyDescent="0.25">
      <c r="A1379">
        <v>309732</v>
      </c>
      <c r="B1379" t="s">
        <v>201</v>
      </c>
      <c r="AQ1379" t="s">
        <v>136</v>
      </c>
    </row>
    <row r="1380" spans="1:51" customFormat="1" x14ac:dyDescent="0.25">
      <c r="A1380">
        <v>335544</v>
      </c>
      <c r="B1380" t="s">
        <v>201</v>
      </c>
      <c r="AV1380" t="s">
        <v>136</v>
      </c>
    </row>
    <row r="1381" spans="1:51" customFormat="1" x14ac:dyDescent="0.25">
      <c r="A1381">
        <v>335306</v>
      </c>
      <c r="B1381" t="s">
        <v>201</v>
      </c>
      <c r="AC1381" t="s">
        <v>136</v>
      </c>
      <c r="AM1381" t="s">
        <v>136</v>
      </c>
      <c r="AQ1381" t="s">
        <v>133</v>
      </c>
      <c r="AV1381" t="s">
        <v>133</v>
      </c>
      <c r="AW1381" t="s">
        <v>133</v>
      </c>
      <c r="AY1381" t="s">
        <v>135</v>
      </c>
    </row>
    <row r="1382" spans="1:51" customFormat="1" x14ac:dyDescent="0.25">
      <c r="A1382">
        <v>337553</v>
      </c>
      <c r="B1382" t="s">
        <v>201</v>
      </c>
      <c r="AV1382" t="s">
        <v>136</v>
      </c>
    </row>
    <row r="1383" spans="1:51" customFormat="1" x14ac:dyDescent="0.25">
      <c r="A1383">
        <v>336842</v>
      </c>
      <c r="B1383" t="s">
        <v>201</v>
      </c>
      <c r="AP1383" t="s">
        <v>136</v>
      </c>
    </row>
    <row r="1384" spans="1:51" customFormat="1" x14ac:dyDescent="0.25">
      <c r="A1384">
        <v>326315</v>
      </c>
      <c r="B1384" t="s">
        <v>201</v>
      </c>
      <c r="AG1384" t="s">
        <v>136</v>
      </c>
    </row>
    <row r="1385" spans="1:51" customFormat="1" x14ac:dyDescent="0.25">
      <c r="A1385">
        <v>326556</v>
      </c>
      <c r="B1385" t="s">
        <v>201</v>
      </c>
      <c r="P1385" t="s">
        <v>136</v>
      </c>
      <c r="AI1385" t="s">
        <v>136</v>
      </c>
      <c r="AJ1385" t="s">
        <v>136</v>
      </c>
      <c r="AO1385" t="s">
        <v>136</v>
      </c>
      <c r="AQ1385" t="s">
        <v>136</v>
      </c>
      <c r="AT1385" t="s">
        <v>136</v>
      </c>
      <c r="AU1385" t="s">
        <v>136</v>
      </c>
      <c r="AV1385" t="s">
        <v>136</v>
      </c>
      <c r="AW1385" t="s">
        <v>136</v>
      </c>
      <c r="AY1385" t="s">
        <v>136</v>
      </c>
    </row>
    <row r="1386" spans="1:51" customFormat="1" x14ac:dyDescent="0.25">
      <c r="A1386">
        <v>335483</v>
      </c>
      <c r="B1386" t="s">
        <v>201</v>
      </c>
      <c r="W1386" t="s">
        <v>136</v>
      </c>
      <c r="AV1386" t="s">
        <v>136</v>
      </c>
      <c r="AX1386" t="s">
        <v>136</v>
      </c>
      <c r="AY1386" t="s">
        <v>136</v>
      </c>
    </row>
    <row r="1387" spans="1:51" customFormat="1" x14ac:dyDescent="0.25">
      <c r="A1387">
        <v>327116</v>
      </c>
      <c r="B1387" t="s">
        <v>201</v>
      </c>
      <c r="AC1387" t="s">
        <v>136</v>
      </c>
      <c r="AQ1387" t="s">
        <v>136</v>
      </c>
      <c r="AW1387" t="s">
        <v>136</v>
      </c>
    </row>
    <row r="1388" spans="1:51" customFormat="1" x14ac:dyDescent="0.25">
      <c r="A1388">
        <v>334766</v>
      </c>
      <c r="B1388" t="s">
        <v>201</v>
      </c>
      <c r="AF1388" t="s">
        <v>135</v>
      </c>
      <c r="AG1388" t="s">
        <v>136</v>
      </c>
      <c r="AL1388" t="s">
        <v>136</v>
      </c>
      <c r="AP1388" t="s">
        <v>136</v>
      </c>
      <c r="AQ1388" t="s">
        <v>135</v>
      </c>
      <c r="AR1388" t="s">
        <v>136</v>
      </c>
      <c r="AU1388" t="s">
        <v>135</v>
      </c>
      <c r="AV1388" t="s">
        <v>136</v>
      </c>
      <c r="AW1388" t="s">
        <v>133</v>
      </c>
      <c r="AX1388" t="s">
        <v>135</v>
      </c>
      <c r="AY1388" t="s">
        <v>133</v>
      </c>
    </row>
    <row r="1389" spans="1:51" customFormat="1" x14ac:dyDescent="0.25">
      <c r="A1389">
        <v>321747</v>
      </c>
      <c r="B1389" t="s">
        <v>201</v>
      </c>
      <c r="N1389" t="s">
        <v>136</v>
      </c>
      <c r="AM1389" t="s">
        <v>136</v>
      </c>
      <c r="AP1389" t="s">
        <v>135</v>
      </c>
      <c r="AQ1389" t="s">
        <v>136</v>
      </c>
      <c r="AV1389" t="s">
        <v>136</v>
      </c>
      <c r="AY1389" t="s">
        <v>136</v>
      </c>
    </row>
    <row r="1390" spans="1:51" customFormat="1" x14ac:dyDescent="0.25">
      <c r="A1390">
        <v>331740</v>
      </c>
      <c r="B1390" t="s">
        <v>201</v>
      </c>
      <c r="AC1390" t="s">
        <v>136</v>
      </c>
      <c r="AK1390" t="s">
        <v>136</v>
      </c>
      <c r="AQ1390" t="s">
        <v>136</v>
      </c>
      <c r="AT1390" t="s">
        <v>136</v>
      </c>
      <c r="AW1390" t="s">
        <v>136</v>
      </c>
      <c r="AY1390" t="s">
        <v>136</v>
      </c>
    </row>
    <row r="1391" spans="1:51" customFormat="1" x14ac:dyDescent="0.25">
      <c r="A1391">
        <v>321976</v>
      </c>
      <c r="B1391" t="s">
        <v>201</v>
      </c>
      <c r="AQ1391" t="s">
        <v>136</v>
      </c>
    </row>
    <row r="1392" spans="1:51" customFormat="1" x14ac:dyDescent="0.25">
      <c r="A1392">
        <v>337413</v>
      </c>
      <c r="B1392" t="s">
        <v>201</v>
      </c>
      <c r="AQ1392" t="s">
        <v>136</v>
      </c>
    </row>
    <row r="1393" spans="1:51" customFormat="1" x14ac:dyDescent="0.25">
      <c r="A1393">
        <v>337952</v>
      </c>
      <c r="B1393" t="s">
        <v>201</v>
      </c>
      <c r="AY1393" t="s">
        <v>136</v>
      </c>
    </row>
    <row r="1394" spans="1:51" customFormat="1" x14ac:dyDescent="0.25">
      <c r="A1394">
        <v>335606</v>
      </c>
      <c r="B1394" t="s">
        <v>201</v>
      </c>
      <c r="AP1394" t="s">
        <v>136</v>
      </c>
      <c r="AT1394" t="s">
        <v>136</v>
      </c>
      <c r="AV1394" t="s">
        <v>136</v>
      </c>
      <c r="AW1394" t="s">
        <v>136</v>
      </c>
    </row>
    <row r="1395" spans="1:51" customFormat="1" x14ac:dyDescent="0.25">
      <c r="A1395">
        <v>326187</v>
      </c>
      <c r="B1395" t="s">
        <v>201</v>
      </c>
      <c r="AY1395" t="s">
        <v>136</v>
      </c>
    </row>
    <row r="1396" spans="1:51" customFormat="1" x14ac:dyDescent="0.25">
      <c r="A1396">
        <v>308574</v>
      </c>
      <c r="B1396" t="s">
        <v>201</v>
      </c>
      <c r="AQ1396" t="s">
        <v>136</v>
      </c>
      <c r="AT1396" t="s">
        <v>136</v>
      </c>
      <c r="AV1396" t="s">
        <v>136</v>
      </c>
    </row>
    <row r="1397" spans="1:51" customFormat="1" x14ac:dyDescent="0.25">
      <c r="A1397">
        <v>337714</v>
      </c>
      <c r="B1397" t="s">
        <v>201</v>
      </c>
      <c r="AS1397" t="s">
        <v>136</v>
      </c>
    </row>
    <row r="1398" spans="1:51" customFormat="1" x14ac:dyDescent="0.25">
      <c r="A1398">
        <v>332598</v>
      </c>
      <c r="B1398" t="s">
        <v>201</v>
      </c>
      <c r="AI1398" t="s">
        <v>136</v>
      </c>
      <c r="AQ1398" t="s">
        <v>136</v>
      </c>
      <c r="AV1398" t="s">
        <v>135</v>
      </c>
      <c r="AW1398" t="s">
        <v>135</v>
      </c>
      <c r="AX1398" t="s">
        <v>135</v>
      </c>
      <c r="AY1398" t="s">
        <v>135</v>
      </c>
    </row>
    <row r="1399" spans="1:51" customFormat="1" x14ac:dyDescent="0.25">
      <c r="A1399">
        <v>332425</v>
      </c>
      <c r="B1399" t="s">
        <v>201</v>
      </c>
      <c r="AP1399" t="s">
        <v>136</v>
      </c>
      <c r="AQ1399" t="s">
        <v>136</v>
      </c>
      <c r="AT1399" t="s">
        <v>136</v>
      </c>
      <c r="AU1399" t="s">
        <v>136</v>
      </c>
      <c r="AX1399" t="s">
        <v>135</v>
      </c>
    </row>
    <row r="1400" spans="1:51" customFormat="1" x14ac:dyDescent="0.25">
      <c r="A1400">
        <v>338150</v>
      </c>
      <c r="B1400" t="s">
        <v>201</v>
      </c>
      <c r="AD1400" t="s">
        <v>135</v>
      </c>
      <c r="AE1400" t="s">
        <v>133</v>
      </c>
      <c r="AG1400" t="s">
        <v>136</v>
      </c>
      <c r="AH1400" t="s">
        <v>133</v>
      </c>
      <c r="AP1400" t="s">
        <v>135</v>
      </c>
      <c r="AQ1400" t="s">
        <v>133</v>
      </c>
      <c r="AV1400" t="s">
        <v>135</v>
      </c>
      <c r="AW1400" t="s">
        <v>133</v>
      </c>
      <c r="AX1400" t="s">
        <v>135</v>
      </c>
      <c r="AY1400" t="s">
        <v>135</v>
      </c>
    </row>
    <row r="1401" spans="1:51" customFormat="1" x14ac:dyDescent="0.25">
      <c r="A1401">
        <v>337290</v>
      </c>
      <c r="B1401" t="s">
        <v>201</v>
      </c>
      <c r="AL1401" t="s">
        <v>136</v>
      </c>
      <c r="AQ1401" t="s">
        <v>135</v>
      </c>
      <c r="AT1401" t="s">
        <v>136</v>
      </c>
      <c r="AV1401" t="s">
        <v>135</v>
      </c>
      <c r="AW1401" t="s">
        <v>135</v>
      </c>
      <c r="AY1401" t="s">
        <v>135</v>
      </c>
    </row>
    <row r="1402" spans="1:51" customFormat="1" x14ac:dyDescent="0.25">
      <c r="A1402">
        <v>310679</v>
      </c>
      <c r="B1402" t="s">
        <v>201</v>
      </c>
      <c r="Z1402" t="s">
        <v>136</v>
      </c>
      <c r="AG1402" t="s">
        <v>136</v>
      </c>
      <c r="AJ1402" t="s">
        <v>135</v>
      </c>
      <c r="AP1402" t="s">
        <v>133</v>
      </c>
      <c r="AQ1402" t="s">
        <v>133</v>
      </c>
      <c r="AV1402" t="s">
        <v>135</v>
      </c>
      <c r="AX1402" t="s">
        <v>136</v>
      </c>
      <c r="AY1402" t="s">
        <v>136</v>
      </c>
    </row>
    <row r="1403" spans="1:51" customFormat="1" x14ac:dyDescent="0.25">
      <c r="A1403">
        <v>335249</v>
      </c>
      <c r="B1403" t="s">
        <v>201</v>
      </c>
      <c r="AG1403" t="s">
        <v>136</v>
      </c>
      <c r="AJ1403" t="s">
        <v>136</v>
      </c>
      <c r="AL1403" t="s">
        <v>136</v>
      </c>
      <c r="AQ1403" t="s">
        <v>136</v>
      </c>
      <c r="AU1403" t="s">
        <v>135</v>
      </c>
      <c r="AX1403" t="s">
        <v>135</v>
      </c>
      <c r="AY1403" t="s">
        <v>135</v>
      </c>
    </row>
    <row r="1404" spans="1:51" customFormat="1" x14ac:dyDescent="0.25">
      <c r="A1404">
        <v>335575</v>
      </c>
      <c r="B1404" t="s">
        <v>201</v>
      </c>
      <c r="AD1404" t="s">
        <v>133</v>
      </c>
      <c r="AI1404" t="s">
        <v>135</v>
      </c>
      <c r="AL1404" t="s">
        <v>136</v>
      </c>
      <c r="AQ1404" t="s">
        <v>136</v>
      </c>
      <c r="AV1404" t="s">
        <v>133</v>
      </c>
      <c r="AW1404" t="s">
        <v>133</v>
      </c>
      <c r="AY1404" t="s">
        <v>133</v>
      </c>
    </row>
    <row r="1405" spans="1:51" customFormat="1" x14ac:dyDescent="0.25">
      <c r="A1405">
        <v>331701</v>
      </c>
      <c r="B1405" t="s">
        <v>201</v>
      </c>
      <c r="AG1405" t="s">
        <v>135</v>
      </c>
      <c r="AI1405" t="s">
        <v>136</v>
      </c>
      <c r="AM1405" t="s">
        <v>136</v>
      </c>
      <c r="AQ1405" t="s">
        <v>133</v>
      </c>
      <c r="AT1405" t="s">
        <v>136</v>
      </c>
      <c r="AV1405" t="s">
        <v>135</v>
      </c>
      <c r="AW1405" t="s">
        <v>135</v>
      </c>
      <c r="AX1405" t="s">
        <v>135</v>
      </c>
      <c r="AY1405" t="s">
        <v>135</v>
      </c>
    </row>
    <row r="1406" spans="1:51" customFormat="1" x14ac:dyDescent="0.25">
      <c r="A1406">
        <v>325821</v>
      </c>
      <c r="B1406" t="s">
        <v>201</v>
      </c>
      <c r="AQ1406" t="s">
        <v>136</v>
      </c>
      <c r="AV1406" t="s">
        <v>136</v>
      </c>
    </row>
    <row r="1407" spans="1:51" customFormat="1" x14ac:dyDescent="0.25">
      <c r="A1407">
        <v>338914</v>
      </c>
      <c r="B1407" t="s">
        <v>201</v>
      </c>
      <c r="AG1407" t="s">
        <v>136</v>
      </c>
      <c r="AM1407" t="s">
        <v>136</v>
      </c>
      <c r="AQ1407" t="s">
        <v>136</v>
      </c>
      <c r="AT1407" t="s">
        <v>136</v>
      </c>
      <c r="AW1407" t="s">
        <v>135</v>
      </c>
      <c r="AX1407" t="s">
        <v>135</v>
      </c>
    </row>
    <row r="1408" spans="1:51" customFormat="1" x14ac:dyDescent="0.25">
      <c r="A1408">
        <v>332894</v>
      </c>
      <c r="B1408" t="s">
        <v>201</v>
      </c>
      <c r="AG1408" t="s">
        <v>136</v>
      </c>
      <c r="AJ1408" t="s">
        <v>136</v>
      </c>
      <c r="AQ1408" t="s">
        <v>136</v>
      </c>
      <c r="AS1408" t="s">
        <v>135</v>
      </c>
      <c r="AW1408" t="s">
        <v>135</v>
      </c>
      <c r="AX1408" t="s">
        <v>135</v>
      </c>
    </row>
    <row r="1409" spans="1:51" customFormat="1" x14ac:dyDescent="0.25">
      <c r="A1409">
        <v>334673</v>
      </c>
      <c r="B1409" t="s">
        <v>201</v>
      </c>
      <c r="AQ1409" t="s">
        <v>136</v>
      </c>
      <c r="AV1409" t="s">
        <v>136</v>
      </c>
    </row>
    <row r="1410" spans="1:51" customFormat="1" x14ac:dyDescent="0.25">
      <c r="A1410">
        <v>336013</v>
      </c>
      <c r="B1410" t="s">
        <v>201</v>
      </c>
      <c r="AC1410" t="s">
        <v>136</v>
      </c>
      <c r="AM1410" t="s">
        <v>136</v>
      </c>
      <c r="AO1410" t="s">
        <v>136</v>
      </c>
      <c r="AV1410" t="s">
        <v>135</v>
      </c>
      <c r="AW1410" t="s">
        <v>135</v>
      </c>
      <c r="AY1410" t="s">
        <v>135</v>
      </c>
    </row>
    <row r="1411" spans="1:51" customFormat="1" x14ac:dyDescent="0.25">
      <c r="A1411">
        <v>338282</v>
      </c>
      <c r="B1411" t="s">
        <v>201</v>
      </c>
      <c r="Z1411" t="s">
        <v>136</v>
      </c>
      <c r="AM1411" t="s">
        <v>136</v>
      </c>
      <c r="AP1411" t="s">
        <v>136</v>
      </c>
      <c r="AU1411" t="s">
        <v>135</v>
      </c>
      <c r="AV1411" t="s">
        <v>133</v>
      </c>
      <c r="AW1411" t="s">
        <v>133</v>
      </c>
      <c r="AY1411" t="s">
        <v>133</v>
      </c>
    </row>
    <row r="1412" spans="1:51" customFormat="1" x14ac:dyDescent="0.25">
      <c r="A1412">
        <v>321553</v>
      </c>
      <c r="B1412" t="s">
        <v>201</v>
      </c>
      <c r="AY1412" t="s">
        <v>136</v>
      </c>
    </row>
    <row r="1413" spans="1:51" customFormat="1" x14ac:dyDescent="0.25">
      <c r="A1413">
        <v>336386</v>
      </c>
      <c r="B1413" t="s">
        <v>201</v>
      </c>
      <c r="AI1413" t="s">
        <v>136</v>
      </c>
      <c r="AJ1413" t="s">
        <v>136</v>
      </c>
      <c r="AO1413" t="s">
        <v>135</v>
      </c>
      <c r="AP1413" t="s">
        <v>133</v>
      </c>
      <c r="AQ1413" t="s">
        <v>135</v>
      </c>
      <c r="AR1413" t="s">
        <v>133</v>
      </c>
      <c r="AV1413" t="s">
        <v>135</v>
      </c>
      <c r="AW1413" t="s">
        <v>135</v>
      </c>
    </row>
    <row r="1414" spans="1:51" customFormat="1" x14ac:dyDescent="0.25">
      <c r="A1414">
        <v>334653</v>
      </c>
      <c r="B1414" t="s">
        <v>201</v>
      </c>
      <c r="W1414" t="s">
        <v>136</v>
      </c>
      <c r="AG1414" t="s">
        <v>136</v>
      </c>
      <c r="AQ1414" t="s">
        <v>135</v>
      </c>
      <c r="AV1414" t="s">
        <v>135</v>
      </c>
      <c r="AW1414" t="s">
        <v>135</v>
      </c>
      <c r="AX1414" t="s">
        <v>136</v>
      </c>
      <c r="AY1414" t="s">
        <v>136</v>
      </c>
    </row>
    <row r="1415" spans="1:51" customFormat="1" x14ac:dyDescent="0.25">
      <c r="A1415">
        <v>322854</v>
      </c>
      <c r="B1415" t="s">
        <v>201</v>
      </c>
      <c r="W1415" t="s">
        <v>136</v>
      </c>
      <c r="AC1415" t="s">
        <v>136</v>
      </c>
      <c r="AG1415" t="s">
        <v>133</v>
      </c>
      <c r="AK1415" t="s">
        <v>136</v>
      </c>
      <c r="AO1415" t="s">
        <v>135</v>
      </c>
      <c r="AP1415" t="s">
        <v>133</v>
      </c>
      <c r="AQ1415" t="s">
        <v>133</v>
      </c>
      <c r="AR1415" t="s">
        <v>133</v>
      </c>
      <c r="AT1415" t="s">
        <v>135</v>
      </c>
      <c r="AU1415" t="s">
        <v>133</v>
      </c>
      <c r="AV1415" t="s">
        <v>133</v>
      </c>
      <c r="AW1415" t="s">
        <v>133</v>
      </c>
      <c r="AX1415" t="s">
        <v>133</v>
      </c>
      <c r="AY1415" t="s">
        <v>135</v>
      </c>
    </row>
    <row r="1416" spans="1:51" customFormat="1" x14ac:dyDescent="0.25">
      <c r="A1416">
        <v>336143</v>
      </c>
      <c r="B1416" t="s">
        <v>201</v>
      </c>
      <c r="AV1416" t="s">
        <v>135</v>
      </c>
    </row>
    <row r="1417" spans="1:51" customFormat="1" x14ac:dyDescent="0.25">
      <c r="A1417">
        <v>327862</v>
      </c>
      <c r="B1417" t="s">
        <v>201</v>
      </c>
      <c r="AQ1417" t="s">
        <v>136</v>
      </c>
      <c r="AV1417" t="s">
        <v>136</v>
      </c>
      <c r="AW1417" t="s">
        <v>136</v>
      </c>
    </row>
    <row r="1418" spans="1:51" customFormat="1" x14ac:dyDescent="0.25">
      <c r="A1418">
        <v>329833</v>
      </c>
      <c r="B1418" t="s">
        <v>201</v>
      </c>
      <c r="AG1418" t="s">
        <v>136</v>
      </c>
    </row>
    <row r="1419" spans="1:51" customFormat="1" x14ac:dyDescent="0.25">
      <c r="A1419">
        <v>332573</v>
      </c>
      <c r="B1419" t="s">
        <v>201</v>
      </c>
      <c r="AC1419" t="s">
        <v>136</v>
      </c>
      <c r="AG1419" t="s">
        <v>136</v>
      </c>
      <c r="AQ1419" t="s">
        <v>135</v>
      </c>
      <c r="AY1419" t="s">
        <v>136</v>
      </c>
    </row>
    <row r="1420" spans="1:51" customFormat="1" x14ac:dyDescent="0.25">
      <c r="A1420">
        <v>328385</v>
      </c>
      <c r="B1420" t="s">
        <v>201</v>
      </c>
      <c r="AG1420" t="s">
        <v>136</v>
      </c>
      <c r="AH1420" t="s">
        <v>136</v>
      </c>
      <c r="AO1420" t="s">
        <v>136</v>
      </c>
      <c r="AQ1420" t="s">
        <v>136</v>
      </c>
      <c r="AU1420" t="s">
        <v>136</v>
      </c>
      <c r="AV1420" t="s">
        <v>136</v>
      </c>
      <c r="AW1420" t="s">
        <v>136</v>
      </c>
    </row>
    <row r="1421" spans="1:51" customFormat="1" x14ac:dyDescent="0.25">
      <c r="A1421">
        <v>337829</v>
      </c>
      <c r="B1421" t="s">
        <v>201</v>
      </c>
      <c r="AQ1421" t="s">
        <v>136</v>
      </c>
    </row>
    <row r="1422" spans="1:51" customFormat="1" x14ac:dyDescent="0.25">
      <c r="A1422">
        <v>332892</v>
      </c>
      <c r="B1422" t="s">
        <v>201</v>
      </c>
      <c r="AE1422" t="s">
        <v>136</v>
      </c>
      <c r="AG1422" t="s">
        <v>136</v>
      </c>
      <c r="AJ1422" t="s">
        <v>136</v>
      </c>
      <c r="AK1422" t="s">
        <v>136</v>
      </c>
      <c r="AO1422" t="s">
        <v>135</v>
      </c>
      <c r="AP1422" t="s">
        <v>136</v>
      </c>
      <c r="AQ1422" t="s">
        <v>136</v>
      </c>
      <c r="AR1422" t="s">
        <v>136</v>
      </c>
      <c r="AT1422" t="s">
        <v>136</v>
      </c>
      <c r="AU1422" t="s">
        <v>135</v>
      </c>
      <c r="AV1422" t="s">
        <v>135</v>
      </c>
      <c r="AW1422" t="s">
        <v>135</v>
      </c>
      <c r="AX1422" t="s">
        <v>135</v>
      </c>
      <c r="AY1422" t="s">
        <v>135</v>
      </c>
    </row>
    <row r="1423" spans="1:51" customFormat="1" x14ac:dyDescent="0.25">
      <c r="A1423">
        <v>318154</v>
      </c>
      <c r="B1423" t="s">
        <v>201</v>
      </c>
      <c r="AG1423" t="s">
        <v>136</v>
      </c>
      <c r="AV1423" t="s">
        <v>135</v>
      </c>
      <c r="AW1423" t="s">
        <v>135</v>
      </c>
      <c r="AX1423" t="s">
        <v>135</v>
      </c>
      <c r="AY1423" t="s">
        <v>135</v>
      </c>
    </row>
    <row r="1424" spans="1:51" customFormat="1" x14ac:dyDescent="0.25">
      <c r="A1424">
        <v>328151</v>
      </c>
      <c r="B1424" t="s">
        <v>201</v>
      </c>
      <c r="Q1424" t="s">
        <v>133</v>
      </c>
      <c r="W1424" t="s">
        <v>136</v>
      </c>
      <c r="AC1424" t="s">
        <v>136</v>
      </c>
      <c r="AI1424" t="s">
        <v>136</v>
      </c>
      <c r="AM1424" t="s">
        <v>136</v>
      </c>
      <c r="AQ1424" t="s">
        <v>135</v>
      </c>
      <c r="AV1424" t="s">
        <v>135</v>
      </c>
      <c r="AW1424" t="s">
        <v>133</v>
      </c>
      <c r="AX1424" t="s">
        <v>135</v>
      </c>
    </row>
    <row r="1425" spans="1:51" customFormat="1" x14ac:dyDescent="0.25">
      <c r="A1425">
        <v>335157</v>
      </c>
      <c r="B1425" t="s">
        <v>201</v>
      </c>
      <c r="AQ1425" t="s">
        <v>136</v>
      </c>
      <c r="AV1425" t="s">
        <v>136</v>
      </c>
      <c r="AW1425" t="s">
        <v>136</v>
      </c>
      <c r="AX1425" t="s">
        <v>136</v>
      </c>
      <c r="AY1425" t="s">
        <v>136</v>
      </c>
    </row>
    <row r="1426" spans="1:51" customFormat="1" x14ac:dyDescent="0.25">
      <c r="A1426">
        <v>337881</v>
      </c>
      <c r="B1426" t="s">
        <v>201</v>
      </c>
      <c r="H1426" t="s">
        <v>136</v>
      </c>
      <c r="AV1426" t="s">
        <v>136</v>
      </c>
      <c r="AY1426" t="s">
        <v>136</v>
      </c>
    </row>
    <row r="1427" spans="1:51" customFormat="1" x14ac:dyDescent="0.25">
      <c r="A1427">
        <v>334493</v>
      </c>
      <c r="B1427" t="s">
        <v>201</v>
      </c>
      <c r="AG1427" t="s">
        <v>133</v>
      </c>
      <c r="AH1427" t="s">
        <v>133</v>
      </c>
      <c r="AP1427" t="s">
        <v>135</v>
      </c>
      <c r="AQ1427" t="s">
        <v>133</v>
      </c>
      <c r="AV1427" t="s">
        <v>133</v>
      </c>
      <c r="AW1427" t="s">
        <v>133</v>
      </c>
      <c r="AX1427" t="s">
        <v>135</v>
      </c>
    </row>
    <row r="1428" spans="1:51" customFormat="1" x14ac:dyDescent="0.25">
      <c r="A1428">
        <v>335656</v>
      </c>
      <c r="B1428" t="s">
        <v>201</v>
      </c>
      <c r="AY1428" t="s">
        <v>136</v>
      </c>
    </row>
    <row r="1429" spans="1:51" customFormat="1" x14ac:dyDescent="0.25">
      <c r="A1429">
        <v>331443</v>
      </c>
      <c r="B1429" t="s">
        <v>201</v>
      </c>
      <c r="AH1429" t="s">
        <v>133</v>
      </c>
      <c r="AQ1429" t="s">
        <v>133</v>
      </c>
      <c r="AT1429" t="s">
        <v>133</v>
      </c>
      <c r="AV1429" t="s">
        <v>133</v>
      </c>
      <c r="AW1429" t="s">
        <v>133</v>
      </c>
      <c r="AX1429" t="s">
        <v>133</v>
      </c>
      <c r="AY1429" t="s">
        <v>133</v>
      </c>
    </row>
    <row r="1430" spans="1:51" customFormat="1" x14ac:dyDescent="0.25">
      <c r="A1430">
        <v>335734</v>
      </c>
      <c r="B1430" t="s">
        <v>201</v>
      </c>
      <c r="AG1430" t="s">
        <v>136</v>
      </c>
      <c r="AL1430" t="s">
        <v>136</v>
      </c>
      <c r="AP1430" t="s">
        <v>136</v>
      </c>
      <c r="AV1430" t="s">
        <v>136</v>
      </c>
      <c r="AX1430" t="s">
        <v>135</v>
      </c>
    </row>
    <row r="1431" spans="1:51" customFormat="1" x14ac:dyDescent="0.25">
      <c r="A1431">
        <v>338990</v>
      </c>
      <c r="B1431" t="s">
        <v>201</v>
      </c>
      <c r="AV1431" t="s">
        <v>136</v>
      </c>
    </row>
    <row r="1432" spans="1:51" customFormat="1" x14ac:dyDescent="0.25">
      <c r="A1432">
        <v>329802</v>
      </c>
      <c r="B1432" t="s">
        <v>201</v>
      </c>
      <c r="AG1432" t="s">
        <v>136</v>
      </c>
      <c r="AL1432" t="s">
        <v>136</v>
      </c>
      <c r="AP1432" t="s">
        <v>136</v>
      </c>
      <c r="AQ1432" t="s">
        <v>136</v>
      </c>
      <c r="AV1432" t="s">
        <v>136</v>
      </c>
      <c r="AW1432" t="s">
        <v>136</v>
      </c>
    </row>
    <row r="1433" spans="1:51" customFormat="1" x14ac:dyDescent="0.25">
      <c r="A1433">
        <v>331642</v>
      </c>
      <c r="B1433" t="s">
        <v>201</v>
      </c>
      <c r="AM1433" t="s">
        <v>136</v>
      </c>
      <c r="AT1433" t="s">
        <v>136</v>
      </c>
    </row>
    <row r="1434" spans="1:51" customFormat="1" x14ac:dyDescent="0.25">
      <c r="A1434">
        <v>318342</v>
      </c>
      <c r="B1434" t="s">
        <v>201</v>
      </c>
      <c r="AQ1434" t="s">
        <v>136</v>
      </c>
    </row>
    <row r="1435" spans="1:51" customFormat="1" x14ac:dyDescent="0.25">
      <c r="A1435">
        <v>323385</v>
      </c>
      <c r="B1435" t="s">
        <v>201</v>
      </c>
      <c r="AJ1435" t="s">
        <v>136</v>
      </c>
      <c r="AP1435" t="s">
        <v>136</v>
      </c>
      <c r="AQ1435" t="s">
        <v>136</v>
      </c>
      <c r="AV1435" t="s">
        <v>136</v>
      </c>
      <c r="AY1435" t="s">
        <v>136</v>
      </c>
    </row>
    <row r="1436" spans="1:51" customFormat="1" x14ac:dyDescent="0.25">
      <c r="A1436">
        <v>333387</v>
      </c>
      <c r="B1436" t="s">
        <v>201</v>
      </c>
      <c r="AV1436" t="s">
        <v>136</v>
      </c>
    </row>
    <row r="1437" spans="1:51" customFormat="1" x14ac:dyDescent="0.25">
      <c r="A1437">
        <v>334683</v>
      </c>
      <c r="B1437" t="s">
        <v>201</v>
      </c>
      <c r="P1437" t="s">
        <v>136</v>
      </c>
      <c r="AG1437" t="s">
        <v>136</v>
      </c>
      <c r="AS1437" t="s">
        <v>135</v>
      </c>
      <c r="AT1437" t="s">
        <v>136</v>
      </c>
      <c r="AY1437" t="s">
        <v>135</v>
      </c>
    </row>
    <row r="1438" spans="1:51" customFormat="1" x14ac:dyDescent="0.25">
      <c r="A1438">
        <v>317537</v>
      </c>
      <c r="B1438" t="s">
        <v>201</v>
      </c>
      <c r="W1438" t="s">
        <v>136</v>
      </c>
      <c r="AV1438" t="s">
        <v>136</v>
      </c>
      <c r="AY1438" t="s">
        <v>136</v>
      </c>
    </row>
    <row r="1439" spans="1:51" customFormat="1" x14ac:dyDescent="0.25">
      <c r="A1439">
        <v>337407</v>
      </c>
      <c r="B1439" t="s">
        <v>201</v>
      </c>
      <c r="AG1439" t="s">
        <v>133</v>
      </c>
      <c r="AQ1439" t="s">
        <v>133</v>
      </c>
      <c r="AU1439" t="s">
        <v>133</v>
      </c>
      <c r="AV1439" t="s">
        <v>133</v>
      </c>
      <c r="AW1439" t="s">
        <v>133</v>
      </c>
      <c r="AX1439" t="s">
        <v>133</v>
      </c>
    </row>
    <row r="1440" spans="1:51" customFormat="1" x14ac:dyDescent="0.25">
      <c r="A1440">
        <v>331097</v>
      </c>
      <c r="B1440" t="s">
        <v>201</v>
      </c>
      <c r="AG1440" t="s">
        <v>136</v>
      </c>
      <c r="AM1440" t="s">
        <v>136</v>
      </c>
      <c r="AP1440" t="s">
        <v>136</v>
      </c>
      <c r="AQ1440" t="s">
        <v>133</v>
      </c>
      <c r="AV1440" t="s">
        <v>133</v>
      </c>
      <c r="AW1440" t="s">
        <v>133</v>
      </c>
      <c r="AX1440" t="s">
        <v>135</v>
      </c>
      <c r="AY1440" t="s">
        <v>133</v>
      </c>
    </row>
    <row r="1441" spans="1:51" customFormat="1" x14ac:dyDescent="0.25">
      <c r="A1441">
        <v>309043</v>
      </c>
      <c r="B1441" t="s">
        <v>201</v>
      </c>
      <c r="AA1441" t="s">
        <v>135</v>
      </c>
      <c r="AC1441" t="s">
        <v>136</v>
      </c>
      <c r="AM1441" t="s">
        <v>133</v>
      </c>
      <c r="AW1441" t="s">
        <v>135</v>
      </c>
      <c r="AY1441" t="s">
        <v>135</v>
      </c>
    </row>
    <row r="1442" spans="1:51" customFormat="1" x14ac:dyDescent="0.25">
      <c r="A1442">
        <v>336485</v>
      </c>
      <c r="B1442" t="s">
        <v>201</v>
      </c>
      <c r="AO1442" t="s">
        <v>136</v>
      </c>
      <c r="AP1442" t="s">
        <v>136</v>
      </c>
      <c r="AQ1442" t="s">
        <v>136</v>
      </c>
      <c r="AW1442" t="s">
        <v>136</v>
      </c>
      <c r="AX1442" t="s">
        <v>136</v>
      </c>
      <c r="AY1442" t="s">
        <v>136</v>
      </c>
    </row>
    <row r="1443" spans="1:51" customFormat="1" x14ac:dyDescent="0.25">
      <c r="A1443">
        <v>337417</v>
      </c>
      <c r="B1443" t="s">
        <v>201</v>
      </c>
      <c r="AQ1443" t="s">
        <v>136</v>
      </c>
      <c r="AV1443" t="s">
        <v>136</v>
      </c>
    </row>
    <row r="1444" spans="1:51" customFormat="1" x14ac:dyDescent="0.25">
      <c r="A1444">
        <v>335401</v>
      </c>
      <c r="B1444" t="s">
        <v>201</v>
      </c>
      <c r="AO1444" t="s">
        <v>136</v>
      </c>
      <c r="AP1444" t="s">
        <v>136</v>
      </c>
      <c r="AQ1444" t="s">
        <v>136</v>
      </c>
      <c r="AV1444" t="s">
        <v>136</v>
      </c>
      <c r="AW1444" t="s">
        <v>136</v>
      </c>
      <c r="AX1444" t="s">
        <v>136</v>
      </c>
      <c r="AY1444" t="s">
        <v>136</v>
      </c>
    </row>
    <row r="1445" spans="1:51" customFormat="1" x14ac:dyDescent="0.25">
      <c r="A1445">
        <v>329427</v>
      </c>
      <c r="B1445" t="s">
        <v>201</v>
      </c>
      <c r="AG1445" t="s">
        <v>136</v>
      </c>
      <c r="AP1445" t="s">
        <v>135</v>
      </c>
      <c r="AQ1445" t="s">
        <v>136</v>
      </c>
      <c r="AV1445" t="s">
        <v>135</v>
      </c>
      <c r="AX1445" t="s">
        <v>135</v>
      </c>
    </row>
    <row r="1446" spans="1:51" customFormat="1" x14ac:dyDescent="0.25">
      <c r="A1446">
        <v>336599</v>
      </c>
      <c r="B1446" t="s">
        <v>201</v>
      </c>
      <c r="P1446" t="s">
        <v>136</v>
      </c>
      <c r="AC1446" t="s">
        <v>136</v>
      </c>
      <c r="AI1446" t="s">
        <v>136</v>
      </c>
      <c r="AK1446" t="s">
        <v>136</v>
      </c>
      <c r="AL1446" t="s">
        <v>136</v>
      </c>
      <c r="AP1446" t="s">
        <v>136</v>
      </c>
      <c r="AQ1446" t="s">
        <v>135</v>
      </c>
      <c r="AR1446" t="s">
        <v>135</v>
      </c>
      <c r="AS1446" t="s">
        <v>133</v>
      </c>
      <c r="AT1446" t="s">
        <v>135</v>
      </c>
      <c r="AV1446" t="s">
        <v>133</v>
      </c>
      <c r="AW1446" t="s">
        <v>133</v>
      </c>
      <c r="AX1446" t="s">
        <v>133</v>
      </c>
      <c r="AY1446" t="s">
        <v>133</v>
      </c>
    </row>
    <row r="1447" spans="1:51" customFormat="1" x14ac:dyDescent="0.25">
      <c r="A1447">
        <v>332142</v>
      </c>
      <c r="B1447" t="s">
        <v>201</v>
      </c>
      <c r="AG1447" t="s">
        <v>136</v>
      </c>
      <c r="AQ1447" t="s">
        <v>135</v>
      </c>
      <c r="AW1447" t="s">
        <v>135</v>
      </c>
      <c r="AY1447" t="s">
        <v>135</v>
      </c>
    </row>
    <row r="1448" spans="1:51" customFormat="1" x14ac:dyDescent="0.25">
      <c r="A1448">
        <v>330725</v>
      </c>
      <c r="B1448" t="s">
        <v>201</v>
      </c>
      <c r="AQ1448" t="s">
        <v>136</v>
      </c>
    </row>
    <row r="1449" spans="1:51" customFormat="1" x14ac:dyDescent="0.25">
      <c r="A1449">
        <v>337409</v>
      </c>
      <c r="B1449" t="s">
        <v>201</v>
      </c>
      <c r="AQ1449" t="s">
        <v>136</v>
      </c>
      <c r="AV1449" t="s">
        <v>136</v>
      </c>
    </row>
    <row r="1450" spans="1:51" customFormat="1" x14ac:dyDescent="0.25">
      <c r="A1450">
        <v>338186</v>
      </c>
      <c r="B1450" t="s">
        <v>201</v>
      </c>
      <c r="AI1450" t="s">
        <v>135</v>
      </c>
    </row>
    <row r="1451" spans="1:51" customFormat="1" x14ac:dyDescent="0.25">
      <c r="A1451">
        <v>335466</v>
      </c>
      <c r="B1451" t="s">
        <v>201</v>
      </c>
      <c r="AJ1451" t="s">
        <v>136</v>
      </c>
    </row>
    <row r="1452" spans="1:51" customFormat="1" x14ac:dyDescent="0.25">
      <c r="A1452">
        <v>337915</v>
      </c>
      <c r="B1452" t="s">
        <v>201</v>
      </c>
      <c r="AX1452" t="s">
        <v>136</v>
      </c>
    </row>
    <row r="1453" spans="1:51" customFormat="1" x14ac:dyDescent="0.25">
      <c r="A1453">
        <v>338224</v>
      </c>
      <c r="B1453" t="s">
        <v>201</v>
      </c>
      <c r="AX1453" t="s">
        <v>136</v>
      </c>
    </row>
    <row r="1454" spans="1:51" customFormat="1" x14ac:dyDescent="0.25">
      <c r="A1454">
        <v>334494</v>
      </c>
      <c r="B1454" t="s">
        <v>201</v>
      </c>
      <c r="AV1454" t="s">
        <v>136</v>
      </c>
    </row>
    <row r="1455" spans="1:51" customFormat="1" x14ac:dyDescent="0.25">
      <c r="A1455">
        <v>328640</v>
      </c>
      <c r="B1455" t="s">
        <v>201</v>
      </c>
      <c r="AI1455" t="s">
        <v>136</v>
      </c>
      <c r="AJ1455" t="s">
        <v>136</v>
      </c>
      <c r="AM1455" t="s">
        <v>136</v>
      </c>
      <c r="AP1455" t="s">
        <v>136</v>
      </c>
      <c r="AS1455" t="s">
        <v>136</v>
      </c>
      <c r="AU1455" t="s">
        <v>135</v>
      </c>
      <c r="AV1455" t="s">
        <v>135</v>
      </c>
      <c r="AX1455" t="s">
        <v>135</v>
      </c>
      <c r="AY1455" t="s">
        <v>135</v>
      </c>
    </row>
    <row r="1456" spans="1:51" customFormat="1" x14ac:dyDescent="0.25">
      <c r="A1456">
        <v>336051</v>
      </c>
      <c r="B1456" t="s">
        <v>201</v>
      </c>
      <c r="AG1456" t="s">
        <v>136</v>
      </c>
      <c r="AK1456" t="s">
        <v>136</v>
      </c>
      <c r="AQ1456" t="s">
        <v>136</v>
      </c>
      <c r="AT1456" t="s">
        <v>136</v>
      </c>
      <c r="AV1456" t="s">
        <v>135</v>
      </c>
      <c r="AW1456" t="s">
        <v>135</v>
      </c>
      <c r="AX1456" t="s">
        <v>135</v>
      </c>
      <c r="AY1456" t="s">
        <v>135</v>
      </c>
    </row>
    <row r="1457" spans="1:51" customFormat="1" x14ac:dyDescent="0.25">
      <c r="A1457">
        <v>337352</v>
      </c>
      <c r="B1457" t="s">
        <v>201</v>
      </c>
      <c r="P1457" t="s">
        <v>136</v>
      </c>
      <c r="W1457" t="s">
        <v>136</v>
      </c>
      <c r="AG1457" t="s">
        <v>136</v>
      </c>
      <c r="AJ1457" t="s">
        <v>136</v>
      </c>
      <c r="AQ1457" t="s">
        <v>136</v>
      </c>
      <c r="AT1457" t="s">
        <v>136</v>
      </c>
      <c r="AV1457" t="s">
        <v>135</v>
      </c>
      <c r="AW1457" t="s">
        <v>135</v>
      </c>
      <c r="AY1457" t="s">
        <v>135</v>
      </c>
    </row>
    <row r="1458" spans="1:51" customFormat="1" x14ac:dyDescent="0.25">
      <c r="A1458">
        <v>336780</v>
      </c>
      <c r="B1458" t="s">
        <v>201</v>
      </c>
      <c r="AV1458" t="s">
        <v>136</v>
      </c>
    </row>
    <row r="1459" spans="1:51" customFormat="1" x14ac:dyDescent="0.25">
      <c r="A1459">
        <v>335298</v>
      </c>
      <c r="B1459" t="s">
        <v>201</v>
      </c>
      <c r="AW1459" t="s">
        <v>136</v>
      </c>
    </row>
    <row r="1460" spans="1:51" customFormat="1" x14ac:dyDescent="0.25">
      <c r="A1460">
        <v>335697</v>
      </c>
      <c r="B1460" t="s">
        <v>201</v>
      </c>
      <c r="P1460" t="s">
        <v>136</v>
      </c>
      <c r="AG1460" t="s">
        <v>136</v>
      </c>
      <c r="AQ1460" t="s">
        <v>136</v>
      </c>
      <c r="AV1460" t="s">
        <v>135</v>
      </c>
      <c r="AW1460" t="s">
        <v>135</v>
      </c>
      <c r="AX1460" t="s">
        <v>135</v>
      </c>
      <c r="AY1460" t="s">
        <v>135</v>
      </c>
    </row>
    <row r="1461" spans="1:51" customFormat="1" x14ac:dyDescent="0.25">
      <c r="A1461">
        <v>321711</v>
      </c>
      <c r="B1461" t="s">
        <v>201</v>
      </c>
      <c r="AG1461" t="s">
        <v>136</v>
      </c>
      <c r="AQ1461" t="s">
        <v>136</v>
      </c>
      <c r="AV1461" t="s">
        <v>135</v>
      </c>
      <c r="AX1461" t="s">
        <v>135</v>
      </c>
      <c r="AY1461" t="s">
        <v>135</v>
      </c>
    </row>
    <row r="1462" spans="1:51" customFormat="1" x14ac:dyDescent="0.25">
      <c r="A1462">
        <v>322697</v>
      </c>
      <c r="B1462" t="s">
        <v>201</v>
      </c>
      <c r="AP1462" t="s">
        <v>136</v>
      </c>
    </row>
    <row r="1463" spans="1:51" customFormat="1" x14ac:dyDescent="0.25">
      <c r="A1463">
        <v>316102</v>
      </c>
      <c r="B1463" t="s">
        <v>201</v>
      </c>
      <c r="AG1463" t="s">
        <v>136</v>
      </c>
      <c r="AQ1463" t="s">
        <v>136</v>
      </c>
    </row>
    <row r="1464" spans="1:51" customFormat="1" x14ac:dyDescent="0.25">
      <c r="A1464">
        <v>334194</v>
      </c>
      <c r="B1464" t="s">
        <v>201</v>
      </c>
      <c r="AC1464" t="s">
        <v>136</v>
      </c>
      <c r="AK1464" t="s">
        <v>136</v>
      </c>
      <c r="AQ1464" t="s">
        <v>136</v>
      </c>
      <c r="AT1464" t="s">
        <v>136</v>
      </c>
      <c r="AV1464" t="s">
        <v>136</v>
      </c>
      <c r="AW1464" t="s">
        <v>136</v>
      </c>
      <c r="AX1464" t="s">
        <v>136</v>
      </c>
    </row>
    <row r="1465" spans="1:51" customFormat="1" x14ac:dyDescent="0.25">
      <c r="A1465">
        <v>318593</v>
      </c>
      <c r="B1465" t="s">
        <v>201</v>
      </c>
      <c r="AG1465" t="s">
        <v>136</v>
      </c>
      <c r="AH1465" t="s">
        <v>136</v>
      </c>
      <c r="AQ1465" t="s">
        <v>135</v>
      </c>
      <c r="AV1465" t="s">
        <v>135</v>
      </c>
      <c r="AW1465" t="s">
        <v>135</v>
      </c>
      <c r="AY1465" t="s">
        <v>135</v>
      </c>
    </row>
    <row r="1466" spans="1:51" customFormat="1" x14ac:dyDescent="0.25">
      <c r="A1466">
        <v>333325</v>
      </c>
      <c r="B1466" t="s">
        <v>201</v>
      </c>
      <c r="AG1466" t="s">
        <v>136</v>
      </c>
      <c r="AH1466" t="s">
        <v>136</v>
      </c>
      <c r="AP1466" t="s">
        <v>135</v>
      </c>
      <c r="AQ1466" t="s">
        <v>136</v>
      </c>
      <c r="AT1466" t="s">
        <v>136</v>
      </c>
      <c r="AU1466" t="s">
        <v>135</v>
      </c>
      <c r="AV1466" t="s">
        <v>135</v>
      </c>
      <c r="AW1466" t="s">
        <v>135</v>
      </c>
      <c r="AX1466" t="s">
        <v>135</v>
      </c>
      <c r="AY1466" t="s">
        <v>135</v>
      </c>
    </row>
    <row r="1467" spans="1:51" customFormat="1" x14ac:dyDescent="0.25">
      <c r="A1467">
        <v>328270</v>
      </c>
      <c r="B1467" t="s">
        <v>201</v>
      </c>
      <c r="AC1467" t="s">
        <v>136</v>
      </c>
      <c r="AG1467" t="s">
        <v>136</v>
      </c>
      <c r="AH1467" t="s">
        <v>135</v>
      </c>
      <c r="AQ1467" t="s">
        <v>136</v>
      </c>
      <c r="AT1467" t="s">
        <v>136</v>
      </c>
      <c r="AV1467" t="s">
        <v>135</v>
      </c>
      <c r="AX1467" t="s">
        <v>135</v>
      </c>
    </row>
    <row r="1468" spans="1:51" customFormat="1" x14ac:dyDescent="0.25">
      <c r="A1468">
        <v>338210</v>
      </c>
      <c r="B1468" t="s">
        <v>201</v>
      </c>
      <c r="AU1468" t="s">
        <v>136</v>
      </c>
      <c r="AV1468" t="s">
        <v>136</v>
      </c>
    </row>
    <row r="1469" spans="1:51" customFormat="1" x14ac:dyDescent="0.25">
      <c r="A1469">
        <v>333264</v>
      </c>
      <c r="B1469" t="s">
        <v>201</v>
      </c>
      <c r="AQ1469" t="s">
        <v>135</v>
      </c>
      <c r="AT1469" t="s">
        <v>136</v>
      </c>
      <c r="AV1469" t="s">
        <v>135</v>
      </c>
      <c r="AW1469" t="s">
        <v>135</v>
      </c>
      <c r="AX1469" t="s">
        <v>136</v>
      </c>
      <c r="AY1469" t="s">
        <v>136</v>
      </c>
    </row>
    <row r="1470" spans="1:51" customFormat="1" x14ac:dyDescent="0.25">
      <c r="A1470">
        <v>337146</v>
      </c>
      <c r="B1470" t="s">
        <v>201</v>
      </c>
      <c r="AO1470" t="s">
        <v>136</v>
      </c>
      <c r="AP1470" t="s">
        <v>136</v>
      </c>
      <c r="AQ1470" t="s">
        <v>135</v>
      </c>
      <c r="AR1470" t="s">
        <v>136</v>
      </c>
      <c r="AV1470" t="s">
        <v>135</v>
      </c>
      <c r="AW1470" t="s">
        <v>135</v>
      </c>
      <c r="AX1470" t="s">
        <v>135</v>
      </c>
    </row>
    <row r="1471" spans="1:51" customFormat="1" x14ac:dyDescent="0.25">
      <c r="A1471">
        <v>331118</v>
      </c>
      <c r="B1471" t="s">
        <v>201</v>
      </c>
      <c r="AG1471" t="s">
        <v>136</v>
      </c>
      <c r="AP1471" t="s">
        <v>136</v>
      </c>
      <c r="AQ1471" t="s">
        <v>136</v>
      </c>
      <c r="AR1471" t="s">
        <v>136</v>
      </c>
      <c r="AT1471" t="s">
        <v>136</v>
      </c>
      <c r="AU1471" t="s">
        <v>136</v>
      </c>
      <c r="AV1471" t="s">
        <v>135</v>
      </c>
      <c r="AX1471" t="s">
        <v>136</v>
      </c>
      <c r="AY1471" t="s">
        <v>136</v>
      </c>
    </row>
    <row r="1472" spans="1:51" customFormat="1" x14ac:dyDescent="0.25">
      <c r="A1472">
        <v>332887</v>
      </c>
      <c r="B1472" t="s">
        <v>201</v>
      </c>
      <c r="AP1472" t="s">
        <v>136</v>
      </c>
    </row>
    <row r="1473" spans="1:51" customFormat="1" x14ac:dyDescent="0.25">
      <c r="A1473">
        <v>326618</v>
      </c>
      <c r="B1473" t="s">
        <v>201</v>
      </c>
      <c r="X1473" t="s">
        <v>136</v>
      </c>
      <c r="Z1473" t="s">
        <v>135</v>
      </c>
      <c r="AG1473" t="s">
        <v>135</v>
      </c>
      <c r="AQ1473" t="s">
        <v>136</v>
      </c>
      <c r="AW1473" t="s">
        <v>135</v>
      </c>
      <c r="AX1473" t="s">
        <v>135</v>
      </c>
      <c r="AY1473" t="s">
        <v>135</v>
      </c>
    </row>
    <row r="1474" spans="1:51" customFormat="1" x14ac:dyDescent="0.25">
      <c r="A1474">
        <v>331839</v>
      </c>
      <c r="B1474" t="s">
        <v>201</v>
      </c>
      <c r="AG1474" t="s">
        <v>136</v>
      </c>
      <c r="AP1474" t="s">
        <v>136</v>
      </c>
      <c r="AQ1474" t="s">
        <v>136</v>
      </c>
      <c r="AX1474" t="s">
        <v>136</v>
      </c>
    </row>
    <row r="1475" spans="1:51" customFormat="1" x14ac:dyDescent="0.25">
      <c r="A1475">
        <v>337836</v>
      </c>
      <c r="B1475" t="s">
        <v>201</v>
      </c>
      <c r="W1475" t="s">
        <v>133</v>
      </c>
      <c r="AC1475" t="s">
        <v>133</v>
      </c>
      <c r="AD1475" t="s">
        <v>133</v>
      </c>
      <c r="AI1475" t="s">
        <v>135</v>
      </c>
      <c r="AK1475" t="s">
        <v>133</v>
      </c>
      <c r="AO1475" t="s">
        <v>133</v>
      </c>
      <c r="AP1475" t="s">
        <v>135</v>
      </c>
      <c r="AS1475" t="s">
        <v>133</v>
      </c>
      <c r="AT1475" t="s">
        <v>135</v>
      </c>
      <c r="AV1475" t="s">
        <v>133</v>
      </c>
    </row>
    <row r="1476" spans="1:51" customFormat="1" x14ac:dyDescent="0.25">
      <c r="A1476">
        <v>334865</v>
      </c>
      <c r="B1476" t="s">
        <v>201</v>
      </c>
      <c r="Z1476" t="s">
        <v>136</v>
      </c>
      <c r="AQ1476" t="s">
        <v>136</v>
      </c>
      <c r="AV1476" t="s">
        <v>136</v>
      </c>
      <c r="AX1476" t="s">
        <v>136</v>
      </c>
    </row>
    <row r="1477" spans="1:51" customFormat="1" x14ac:dyDescent="0.25">
      <c r="A1477">
        <v>320982</v>
      </c>
      <c r="B1477" t="s">
        <v>201</v>
      </c>
      <c r="AP1477" t="s">
        <v>135</v>
      </c>
      <c r="AQ1477" t="s">
        <v>135</v>
      </c>
      <c r="AV1477" t="s">
        <v>135</v>
      </c>
      <c r="AW1477" t="s">
        <v>135</v>
      </c>
      <c r="AY1477" t="s">
        <v>135</v>
      </c>
    </row>
    <row r="1478" spans="1:51" customFormat="1" x14ac:dyDescent="0.25">
      <c r="A1478">
        <v>328334</v>
      </c>
      <c r="B1478" t="s">
        <v>201</v>
      </c>
      <c r="AV1478" t="s">
        <v>136</v>
      </c>
    </row>
    <row r="1479" spans="1:51" customFormat="1" x14ac:dyDescent="0.25">
      <c r="A1479">
        <v>329369</v>
      </c>
      <c r="B1479" t="s">
        <v>201</v>
      </c>
      <c r="AG1479" t="s">
        <v>136</v>
      </c>
      <c r="AQ1479" t="s">
        <v>136</v>
      </c>
      <c r="AR1479" t="s">
        <v>136</v>
      </c>
      <c r="AV1479" t="s">
        <v>135</v>
      </c>
      <c r="AW1479" t="s">
        <v>135</v>
      </c>
    </row>
    <row r="1480" spans="1:51" customFormat="1" x14ac:dyDescent="0.25">
      <c r="A1480">
        <v>332270</v>
      </c>
      <c r="B1480" t="s">
        <v>201</v>
      </c>
      <c r="AV1480" t="s">
        <v>136</v>
      </c>
    </row>
    <row r="1481" spans="1:51" customFormat="1" x14ac:dyDescent="0.25">
      <c r="A1481">
        <v>332655</v>
      </c>
      <c r="B1481" t="s">
        <v>201</v>
      </c>
      <c r="AG1481" t="s">
        <v>136</v>
      </c>
      <c r="AQ1481" t="s">
        <v>136</v>
      </c>
      <c r="AV1481" t="s">
        <v>136</v>
      </c>
    </row>
    <row r="1482" spans="1:51" customFormat="1" x14ac:dyDescent="0.25">
      <c r="A1482">
        <v>337004</v>
      </c>
      <c r="B1482" t="s">
        <v>201</v>
      </c>
      <c r="AQ1482" t="s">
        <v>136</v>
      </c>
    </row>
    <row r="1483" spans="1:51" customFormat="1" x14ac:dyDescent="0.25">
      <c r="A1483">
        <v>332933</v>
      </c>
      <c r="B1483" t="s">
        <v>201</v>
      </c>
      <c r="AQ1483" t="s">
        <v>133</v>
      </c>
      <c r="AV1483" t="s">
        <v>133</v>
      </c>
      <c r="AW1483" t="s">
        <v>133</v>
      </c>
      <c r="AX1483" t="s">
        <v>135</v>
      </c>
      <c r="AY1483" t="s">
        <v>135</v>
      </c>
    </row>
    <row r="1484" spans="1:51" customFormat="1" x14ac:dyDescent="0.25">
      <c r="A1484">
        <v>333509</v>
      </c>
      <c r="B1484" t="s">
        <v>201</v>
      </c>
      <c r="AQ1484" t="s">
        <v>136</v>
      </c>
    </row>
    <row r="1485" spans="1:51" customFormat="1" x14ac:dyDescent="0.25">
      <c r="A1485">
        <v>326756</v>
      </c>
      <c r="B1485" t="s">
        <v>201</v>
      </c>
      <c r="AC1485" t="s">
        <v>136</v>
      </c>
      <c r="AG1485" t="s">
        <v>136</v>
      </c>
      <c r="AI1485" t="s">
        <v>136</v>
      </c>
      <c r="AQ1485" t="s">
        <v>135</v>
      </c>
      <c r="AT1485" t="s">
        <v>135</v>
      </c>
      <c r="AW1485" t="s">
        <v>135</v>
      </c>
    </row>
    <row r="1486" spans="1:51" customFormat="1" x14ac:dyDescent="0.25">
      <c r="A1486">
        <v>333411</v>
      </c>
      <c r="B1486" t="s">
        <v>201</v>
      </c>
      <c r="AP1486" t="s">
        <v>136</v>
      </c>
    </row>
    <row r="1487" spans="1:51" customFormat="1" x14ac:dyDescent="0.25">
      <c r="A1487">
        <v>335595</v>
      </c>
      <c r="B1487" t="s">
        <v>201</v>
      </c>
      <c r="AJ1487" t="s">
        <v>136</v>
      </c>
      <c r="AQ1487" t="s">
        <v>136</v>
      </c>
      <c r="AV1487" t="s">
        <v>136</v>
      </c>
      <c r="AX1487" t="s">
        <v>136</v>
      </c>
    </row>
    <row r="1488" spans="1:51" customFormat="1" x14ac:dyDescent="0.25">
      <c r="A1488">
        <v>331942</v>
      </c>
      <c r="B1488" t="s">
        <v>201</v>
      </c>
      <c r="AK1488" t="s">
        <v>136</v>
      </c>
      <c r="AM1488" t="s">
        <v>135</v>
      </c>
      <c r="AO1488" t="s">
        <v>136</v>
      </c>
      <c r="AP1488" t="s">
        <v>136</v>
      </c>
      <c r="AQ1488" t="s">
        <v>135</v>
      </c>
      <c r="AU1488" t="s">
        <v>133</v>
      </c>
      <c r="AV1488" t="s">
        <v>133</v>
      </c>
      <c r="AW1488" t="s">
        <v>133</v>
      </c>
      <c r="AX1488" t="s">
        <v>135</v>
      </c>
      <c r="AY1488" t="s">
        <v>135</v>
      </c>
    </row>
    <row r="1489" spans="1:51" customFormat="1" x14ac:dyDescent="0.25">
      <c r="A1489">
        <v>334197</v>
      </c>
      <c r="B1489" t="s">
        <v>201</v>
      </c>
      <c r="AJ1489" t="s">
        <v>136</v>
      </c>
      <c r="AK1489" t="s">
        <v>136</v>
      </c>
      <c r="AQ1489" t="s">
        <v>136</v>
      </c>
      <c r="AU1489" t="s">
        <v>136</v>
      </c>
      <c r="AV1489" t="s">
        <v>136</v>
      </c>
      <c r="AW1489" t="s">
        <v>136</v>
      </c>
      <c r="AX1489" t="s">
        <v>136</v>
      </c>
      <c r="AY1489" t="s">
        <v>136</v>
      </c>
    </row>
    <row r="1490" spans="1:51" customFormat="1" x14ac:dyDescent="0.25">
      <c r="A1490">
        <v>337885</v>
      </c>
      <c r="B1490" t="s">
        <v>201</v>
      </c>
      <c r="AA1490" t="s">
        <v>136</v>
      </c>
      <c r="AG1490" t="s">
        <v>136</v>
      </c>
      <c r="AM1490" t="s">
        <v>136</v>
      </c>
      <c r="AQ1490" t="s">
        <v>135</v>
      </c>
      <c r="AV1490" t="s">
        <v>135</v>
      </c>
      <c r="AW1490" t="s">
        <v>135</v>
      </c>
      <c r="AX1490" t="s">
        <v>135</v>
      </c>
      <c r="AY1490" t="s">
        <v>135</v>
      </c>
    </row>
    <row r="1491" spans="1:51" customFormat="1" x14ac:dyDescent="0.25">
      <c r="A1491">
        <v>322753</v>
      </c>
      <c r="B1491" t="s">
        <v>201</v>
      </c>
      <c r="R1491" t="s">
        <v>136</v>
      </c>
      <c r="AP1491" t="s">
        <v>136</v>
      </c>
    </row>
    <row r="1492" spans="1:51" customFormat="1" x14ac:dyDescent="0.25">
      <c r="A1492">
        <v>315964</v>
      </c>
      <c r="B1492" t="s">
        <v>201</v>
      </c>
      <c r="AG1492" t="s">
        <v>136</v>
      </c>
    </row>
    <row r="1493" spans="1:51" customFormat="1" x14ac:dyDescent="0.25">
      <c r="A1493">
        <v>335769</v>
      </c>
      <c r="B1493" t="s">
        <v>201</v>
      </c>
      <c r="AQ1493" t="s">
        <v>136</v>
      </c>
      <c r="AV1493" t="s">
        <v>136</v>
      </c>
      <c r="AX1493" t="s">
        <v>136</v>
      </c>
    </row>
    <row r="1494" spans="1:51" customFormat="1" x14ac:dyDescent="0.25">
      <c r="A1494">
        <v>338994</v>
      </c>
      <c r="B1494" t="s">
        <v>201</v>
      </c>
      <c r="AG1494" t="s">
        <v>136</v>
      </c>
      <c r="AH1494" t="s">
        <v>136</v>
      </c>
      <c r="AQ1494" t="s">
        <v>136</v>
      </c>
      <c r="AX1494" t="s">
        <v>136</v>
      </c>
    </row>
    <row r="1495" spans="1:51" customFormat="1" x14ac:dyDescent="0.25">
      <c r="A1495">
        <v>328969</v>
      </c>
      <c r="B1495" t="s">
        <v>201</v>
      </c>
      <c r="AG1495" t="s">
        <v>136</v>
      </c>
      <c r="AQ1495" t="s">
        <v>136</v>
      </c>
    </row>
    <row r="1496" spans="1:51" customFormat="1" x14ac:dyDescent="0.25">
      <c r="A1496">
        <v>331630</v>
      </c>
      <c r="B1496" t="s">
        <v>201</v>
      </c>
      <c r="AQ1496" t="s">
        <v>136</v>
      </c>
      <c r="AW1496" t="s">
        <v>136</v>
      </c>
    </row>
    <row r="1497" spans="1:51" customFormat="1" x14ac:dyDescent="0.25">
      <c r="A1497">
        <v>335611</v>
      </c>
      <c r="B1497" t="s">
        <v>201</v>
      </c>
      <c r="AC1497" t="s">
        <v>136</v>
      </c>
      <c r="AJ1497" t="s">
        <v>136</v>
      </c>
      <c r="AO1497" t="s">
        <v>136</v>
      </c>
      <c r="AP1497" t="s">
        <v>136</v>
      </c>
      <c r="AQ1497" t="s">
        <v>135</v>
      </c>
      <c r="AU1497" t="s">
        <v>135</v>
      </c>
      <c r="AV1497" t="s">
        <v>133</v>
      </c>
      <c r="AW1497" t="s">
        <v>133</v>
      </c>
      <c r="AX1497" t="s">
        <v>135</v>
      </c>
      <c r="AY1497" t="s">
        <v>133</v>
      </c>
    </row>
    <row r="1498" spans="1:51" customFormat="1" x14ac:dyDescent="0.25">
      <c r="A1498">
        <v>335372</v>
      </c>
      <c r="B1498" t="s">
        <v>201</v>
      </c>
      <c r="AG1498" t="s">
        <v>136</v>
      </c>
      <c r="AW1498" t="s">
        <v>136</v>
      </c>
    </row>
    <row r="1499" spans="1:51" customFormat="1" x14ac:dyDescent="0.25">
      <c r="A1499">
        <v>330681</v>
      </c>
      <c r="B1499" t="s">
        <v>201</v>
      </c>
      <c r="AJ1499" t="s">
        <v>136</v>
      </c>
      <c r="AU1499" t="s">
        <v>136</v>
      </c>
      <c r="AV1499" t="s">
        <v>136</v>
      </c>
    </row>
    <row r="1500" spans="1:51" customFormat="1" x14ac:dyDescent="0.25">
      <c r="A1500">
        <v>334029</v>
      </c>
      <c r="B1500" t="s">
        <v>201</v>
      </c>
      <c r="AY1500" t="s">
        <v>135</v>
      </c>
    </row>
    <row r="1501" spans="1:51" customFormat="1" x14ac:dyDescent="0.25">
      <c r="A1501">
        <v>335487</v>
      </c>
      <c r="B1501" t="s">
        <v>201</v>
      </c>
      <c r="AQ1501" t="s">
        <v>136</v>
      </c>
    </row>
    <row r="1502" spans="1:51" customFormat="1" x14ac:dyDescent="0.25">
      <c r="A1502">
        <v>320143</v>
      </c>
      <c r="B1502" t="s">
        <v>201</v>
      </c>
      <c r="AL1502" t="s">
        <v>136</v>
      </c>
      <c r="AQ1502" t="s">
        <v>136</v>
      </c>
      <c r="AV1502" t="s">
        <v>135</v>
      </c>
      <c r="AW1502" t="s">
        <v>135</v>
      </c>
      <c r="AX1502" t="s">
        <v>135</v>
      </c>
      <c r="AY1502" t="s">
        <v>135</v>
      </c>
    </row>
    <row r="1503" spans="1:51" customFormat="1" x14ac:dyDescent="0.25">
      <c r="A1503">
        <v>328762</v>
      </c>
      <c r="B1503" t="s">
        <v>201</v>
      </c>
      <c r="AP1503" t="s">
        <v>136</v>
      </c>
      <c r="AQ1503" t="s">
        <v>136</v>
      </c>
      <c r="AW1503" t="s">
        <v>136</v>
      </c>
      <c r="AX1503" t="s">
        <v>136</v>
      </c>
      <c r="AY1503" t="s">
        <v>136</v>
      </c>
    </row>
    <row r="1504" spans="1:51" customFormat="1" x14ac:dyDescent="0.25">
      <c r="A1504">
        <v>323912</v>
      </c>
      <c r="B1504" t="s">
        <v>201</v>
      </c>
      <c r="P1504" t="s">
        <v>136</v>
      </c>
      <c r="AG1504" t="s">
        <v>135</v>
      </c>
      <c r="AI1504" t="s">
        <v>136</v>
      </c>
      <c r="AL1504" t="s">
        <v>136</v>
      </c>
      <c r="AO1504" t="s">
        <v>136</v>
      </c>
      <c r="AQ1504" t="s">
        <v>135</v>
      </c>
      <c r="AR1504" t="s">
        <v>136</v>
      </c>
      <c r="AT1504" t="s">
        <v>135</v>
      </c>
      <c r="AV1504" t="s">
        <v>133</v>
      </c>
      <c r="AW1504" t="s">
        <v>135</v>
      </c>
      <c r="AY1504" t="s">
        <v>135</v>
      </c>
    </row>
    <row r="1505" spans="1:51" customFormat="1" x14ac:dyDescent="0.25">
      <c r="A1505">
        <v>333489</v>
      </c>
      <c r="B1505" t="s">
        <v>201</v>
      </c>
      <c r="AG1505" t="s">
        <v>136</v>
      </c>
      <c r="AW1505" t="s">
        <v>136</v>
      </c>
    </row>
    <row r="1506" spans="1:51" customFormat="1" x14ac:dyDescent="0.25">
      <c r="A1506">
        <v>337144</v>
      </c>
      <c r="B1506" t="s">
        <v>201</v>
      </c>
      <c r="M1506" t="s">
        <v>133</v>
      </c>
      <c r="X1506" t="s">
        <v>136</v>
      </c>
      <c r="AG1506" t="s">
        <v>135</v>
      </c>
      <c r="AP1506" t="s">
        <v>135</v>
      </c>
      <c r="AV1506" t="s">
        <v>135</v>
      </c>
    </row>
    <row r="1507" spans="1:51" customFormat="1" x14ac:dyDescent="0.25">
      <c r="A1507">
        <v>338222</v>
      </c>
      <c r="B1507" t="s">
        <v>201</v>
      </c>
      <c r="AG1507" t="s">
        <v>136</v>
      </c>
      <c r="AP1507" t="s">
        <v>135</v>
      </c>
      <c r="AQ1507" t="s">
        <v>136</v>
      </c>
      <c r="AV1507" t="s">
        <v>135</v>
      </c>
      <c r="AW1507" t="s">
        <v>135</v>
      </c>
      <c r="AX1507" t="s">
        <v>135</v>
      </c>
      <c r="AY1507" t="s">
        <v>135</v>
      </c>
    </row>
    <row r="1508" spans="1:51" customFormat="1" x14ac:dyDescent="0.25">
      <c r="A1508">
        <v>333499</v>
      </c>
      <c r="B1508" t="s">
        <v>201</v>
      </c>
      <c r="AG1508" t="s">
        <v>135</v>
      </c>
      <c r="AM1508" t="s">
        <v>136</v>
      </c>
      <c r="AP1508" t="s">
        <v>133</v>
      </c>
      <c r="AQ1508" t="s">
        <v>135</v>
      </c>
      <c r="AV1508" t="s">
        <v>133</v>
      </c>
      <c r="AW1508" t="s">
        <v>133</v>
      </c>
      <c r="AX1508" t="s">
        <v>133</v>
      </c>
      <c r="AY1508" t="s">
        <v>135</v>
      </c>
    </row>
    <row r="1509" spans="1:51" customFormat="1" x14ac:dyDescent="0.25">
      <c r="A1509">
        <v>325216</v>
      </c>
      <c r="B1509" t="s">
        <v>201</v>
      </c>
      <c r="AG1509" t="s">
        <v>136</v>
      </c>
      <c r="AQ1509" t="s">
        <v>136</v>
      </c>
      <c r="AW1509" t="s">
        <v>136</v>
      </c>
    </row>
    <row r="1510" spans="1:51" customFormat="1" x14ac:dyDescent="0.25">
      <c r="A1510">
        <v>328226</v>
      </c>
      <c r="B1510" t="s">
        <v>201</v>
      </c>
      <c r="AQ1510" t="s">
        <v>136</v>
      </c>
      <c r="AV1510" t="s">
        <v>136</v>
      </c>
    </row>
    <row r="1511" spans="1:51" customFormat="1" x14ac:dyDescent="0.25">
      <c r="A1511">
        <v>337919</v>
      </c>
      <c r="B1511" t="s">
        <v>201</v>
      </c>
      <c r="AC1511" t="s">
        <v>133</v>
      </c>
      <c r="AD1511" t="s">
        <v>136</v>
      </c>
      <c r="AE1511" t="s">
        <v>136</v>
      </c>
      <c r="AF1511" t="s">
        <v>135</v>
      </c>
      <c r="AJ1511" t="s">
        <v>135</v>
      </c>
      <c r="AL1511" t="s">
        <v>135</v>
      </c>
      <c r="AP1511" t="s">
        <v>135</v>
      </c>
      <c r="AQ1511" t="s">
        <v>135</v>
      </c>
      <c r="AV1511" t="s">
        <v>135</v>
      </c>
      <c r="AW1511" t="s">
        <v>135</v>
      </c>
      <c r="AX1511" t="s">
        <v>135</v>
      </c>
      <c r="AY1511" t="s">
        <v>135</v>
      </c>
    </row>
    <row r="1512" spans="1:51" customFormat="1" x14ac:dyDescent="0.25">
      <c r="A1512">
        <v>332133</v>
      </c>
      <c r="B1512" t="s">
        <v>201</v>
      </c>
      <c r="AP1512" t="s">
        <v>135</v>
      </c>
      <c r="AQ1512" t="s">
        <v>135</v>
      </c>
      <c r="AW1512" t="s">
        <v>136</v>
      </c>
      <c r="AX1512" t="s">
        <v>136</v>
      </c>
      <c r="AY1512" t="s">
        <v>136</v>
      </c>
    </row>
    <row r="1513" spans="1:51" customFormat="1" x14ac:dyDescent="0.25">
      <c r="A1513">
        <v>337880</v>
      </c>
      <c r="B1513" t="s">
        <v>201</v>
      </c>
      <c r="AM1513" t="s">
        <v>136</v>
      </c>
      <c r="AV1513" t="s">
        <v>136</v>
      </c>
    </row>
    <row r="1514" spans="1:51" customFormat="1" x14ac:dyDescent="0.25">
      <c r="A1514">
        <v>334676</v>
      </c>
      <c r="B1514" t="s">
        <v>201</v>
      </c>
      <c r="AF1514" t="s">
        <v>136</v>
      </c>
      <c r="AG1514" t="s">
        <v>136</v>
      </c>
      <c r="AP1514" t="s">
        <v>135</v>
      </c>
      <c r="AQ1514" t="s">
        <v>133</v>
      </c>
    </row>
    <row r="1515" spans="1:51" customFormat="1" x14ac:dyDescent="0.25">
      <c r="A1515">
        <v>319816</v>
      </c>
      <c r="B1515" t="s">
        <v>201</v>
      </c>
      <c r="AV1515" t="s">
        <v>136</v>
      </c>
    </row>
    <row r="1516" spans="1:51" customFormat="1" x14ac:dyDescent="0.25">
      <c r="A1516">
        <v>329743</v>
      </c>
      <c r="B1516" t="s">
        <v>201</v>
      </c>
      <c r="AV1516" t="s">
        <v>136</v>
      </c>
    </row>
    <row r="1517" spans="1:51" customFormat="1" x14ac:dyDescent="0.25">
      <c r="A1517">
        <v>336064</v>
      </c>
      <c r="B1517" t="s">
        <v>201</v>
      </c>
      <c r="AG1517" t="s">
        <v>136</v>
      </c>
      <c r="AP1517" t="s">
        <v>136</v>
      </c>
      <c r="AQ1517" t="s">
        <v>135</v>
      </c>
      <c r="AV1517" t="s">
        <v>135</v>
      </c>
      <c r="AX1517" t="s">
        <v>135</v>
      </c>
      <c r="AY1517" t="s">
        <v>135</v>
      </c>
    </row>
    <row r="1518" spans="1:51" customFormat="1" x14ac:dyDescent="0.25">
      <c r="A1518">
        <v>331835</v>
      </c>
      <c r="B1518" t="s">
        <v>201</v>
      </c>
      <c r="P1518" t="s">
        <v>136</v>
      </c>
      <c r="W1518" t="s">
        <v>136</v>
      </c>
      <c r="AJ1518" t="s">
        <v>136</v>
      </c>
      <c r="AP1518" t="s">
        <v>135</v>
      </c>
      <c r="AQ1518" t="s">
        <v>133</v>
      </c>
      <c r="AU1518" t="s">
        <v>135</v>
      </c>
      <c r="AV1518" t="s">
        <v>135</v>
      </c>
      <c r="AW1518" t="s">
        <v>135</v>
      </c>
      <c r="AX1518" t="s">
        <v>135</v>
      </c>
    </row>
    <row r="1519" spans="1:51" customFormat="1" x14ac:dyDescent="0.25">
      <c r="A1519">
        <v>337010</v>
      </c>
      <c r="B1519" t="s">
        <v>201</v>
      </c>
      <c r="AL1519" t="s">
        <v>136</v>
      </c>
      <c r="AP1519" t="s">
        <v>136</v>
      </c>
      <c r="AQ1519" t="s">
        <v>136</v>
      </c>
      <c r="AV1519" t="s">
        <v>136</v>
      </c>
    </row>
    <row r="1520" spans="1:51" customFormat="1" x14ac:dyDescent="0.25">
      <c r="A1520">
        <v>333437</v>
      </c>
      <c r="B1520" t="s">
        <v>201</v>
      </c>
      <c r="AG1520" t="s">
        <v>136</v>
      </c>
      <c r="AQ1520" t="s">
        <v>133</v>
      </c>
      <c r="AT1520" t="s">
        <v>136</v>
      </c>
      <c r="AV1520" t="s">
        <v>135</v>
      </c>
      <c r="AW1520" t="s">
        <v>133</v>
      </c>
      <c r="AX1520" t="s">
        <v>135</v>
      </c>
      <c r="AY1520" t="s">
        <v>135</v>
      </c>
    </row>
    <row r="1521" spans="1:51" customFormat="1" x14ac:dyDescent="0.25">
      <c r="A1521">
        <v>331771</v>
      </c>
      <c r="B1521" t="s">
        <v>201</v>
      </c>
      <c r="AC1521" t="s">
        <v>136</v>
      </c>
      <c r="AK1521" t="s">
        <v>136</v>
      </c>
    </row>
    <row r="1522" spans="1:51" customFormat="1" x14ac:dyDescent="0.25">
      <c r="A1522">
        <v>337337</v>
      </c>
      <c r="B1522" t="s">
        <v>201</v>
      </c>
      <c r="W1522" t="s">
        <v>136</v>
      </c>
      <c r="AH1522" t="s">
        <v>135</v>
      </c>
      <c r="AP1522" t="s">
        <v>133</v>
      </c>
      <c r="AQ1522" t="s">
        <v>135</v>
      </c>
      <c r="AV1522" t="s">
        <v>135</v>
      </c>
      <c r="AW1522" t="s">
        <v>135</v>
      </c>
    </row>
    <row r="1523" spans="1:51" customFormat="1" x14ac:dyDescent="0.25">
      <c r="A1523">
        <v>334061</v>
      </c>
      <c r="B1523" t="s">
        <v>201</v>
      </c>
      <c r="AI1523" t="s">
        <v>136</v>
      </c>
      <c r="AQ1523" t="s">
        <v>136</v>
      </c>
      <c r="AW1523" t="s">
        <v>135</v>
      </c>
      <c r="AX1523" t="s">
        <v>135</v>
      </c>
      <c r="AY1523" t="s">
        <v>135</v>
      </c>
    </row>
    <row r="1524" spans="1:51" customFormat="1" x14ac:dyDescent="0.25">
      <c r="A1524">
        <v>326762</v>
      </c>
      <c r="B1524" t="s">
        <v>201</v>
      </c>
      <c r="AG1524" t="s">
        <v>136</v>
      </c>
    </row>
    <row r="1525" spans="1:51" customFormat="1" x14ac:dyDescent="0.25">
      <c r="A1525">
        <v>322091</v>
      </c>
      <c r="B1525" t="s">
        <v>201</v>
      </c>
      <c r="AV1525" t="s">
        <v>136</v>
      </c>
    </row>
    <row r="1526" spans="1:51" customFormat="1" x14ac:dyDescent="0.25">
      <c r="A1526">
        <v>331710</v>
      </c>
      <c r="B1526" t="s">
        <v>201</v>
      </c>
      <c r="AG1526" t="s">
        <v>136</v>
      </c>
      <c r="AM1526" t="s">
        <v>136</v>
      </c>
      <c r="AP1526" t="s">
        <v>135</v>
      </c>
      <c r="AQ1526" t="s">
        <v>135</v>
      </c>
      <c r="AW1526" t="s">
        <v>136</v>
      </c>
    </row>
    <row r="1527" spans="1:51" customFormat="1" x14ac:dyDescent="0.25">
      <c r="A1527">
        <v>328381</v>
      </c>
      <c r="B1527" t="s">
        <v>201</v>
      </c>
      <c r="H1527" t="s">
        <v>136</v>
      </c>
      <c r="AA1527" t="s">
        <v>136</v>
      </c>
      <c r="AF1527" t="s">
        <v>136</v>
      </c>
      <c r="AQ1527" t="s">
        <v>136</v>
      </c>
      <c r="AU1527" t="s">
        <v>135</v>
      </c>
      <c r="AX1527" t="s">
        <v>135</v>
      </c>
      <c r="AY1527" t="s">
        <v>135</v>
      </c>
    </row>
    <row r="1528" spans="1:51" customFormat="1" x14ac:dyDescent="0.25">
      <c r="A1528">
        <v>333802</v>
      </c>
      <c r="B1528" t="s">
        <v>201</v>
      </c>
      <c r="N1528" t="s">
        <v>136</v>
      </c>
      <c r="AG1528" t="s">
        <v>136</v>
      </c>
      <c r="AQ1528" t="s">
        <v>135</v>
      </c>
      <c r="AV1528" t="s">
        <v>135</v>
      </c>
      <c r="AX1528" t="s">
        <v>135</v>
      </c>
    </row>
    <row r="1529" spans="1:51" customFormat="1" x14ac:dyDescent="0.25">
      <c r="A1529">
        <v>336371</v>
      </c>
      <c r="B1529" t="s">
        <v>201</v>
      </c>
      <c r="AT1529" t="s">
        <v>136</v>
      </c>
      <c r="AV1529" t="s">
        <v>136</v>
      </c>
    </row>
    <row r="1530" spans="1:51" customFormat="1" x14ac:dyDescent="0.25">
      <c r="A1530">
        <v>336701</v>
      </c>
      <c r="B1530" t="s">
        <v>201</v>
      </c>
      <c r="AL1530" t="s">
        <v>136</v>
      </c>
    </row>
    <row r="1531" spans="1:51" customFormat="1" x14ac:dyDescent="0.25">
      <c r="A1531">
        <v>326654</v>
      </c>
      <c r="B1531" t="s">
        <v>201</v>
      </c>
      <c r="AA1531" t="s">
        <v>136</v>
      </c>
      <c r="AQ1531" t="s">
        <v>136</v>
      </c>
      <c r="AV1531" t="s">
        <v>135</v>
      </c>
      <c r="AW1531" t="s">
        <v>133</v>
      </c>
      <c r="AX1531" t="s">
        <v>135</v>
      </c>
    </row>
    <row r="1532" spans="1:51" customFormat="1" x14ac:dyDescent="0.25">
      <c r="A1532">
        <v>332147</v>
      </c>
      <c r="B1532" t="s">
        <v>201</v>
      </c>
      <c r="AG1532" t="s">
        <v>136</v>
      </c>
      <c r="AO1532" t="s">
        <v>136</v>
      </c>
      <c r="AQ1532" t="s">
        <v>136</v>
      </c>
      <c r="AV1532" t="s">
        <v>135</v>
      </c>
      <c r="AW1532" t="s">
        <v>135</v>
      </c>
      <c r="AX1532" t="s">
        <v>135</v>
      </c>
      <c r="AY1532" t="s">
        <v>135</v>
      </c>
    </row>
    <row r="1533" spans="1:51" customFormat="1" x14ac:dyDescent="0.25">
      <c r="A1533">
        <v>334797</v>
      </c>
      <c r="B1533" t="s">
        <v>201</v>
      </c>
      <c r="AI1533" t="s">
        <v>136</v>
      </c>
      <c r="AQ1533" t="s">
        <v>133</v>
      </c>
      <c r="AV1533" t="s">
        <v>135</v>
      </c>
      <c r="AW1533" t="s">
        <v>135</v>
      </c>
      <c r="AY1533" t="s">
        <v>135</v>
      </c>
    </row>
    <row r="1534" spans="1:51" customFormat="1" x14ac:dyDescent="0.25">
      <c r="A1534">
        <v>336592</v>
      </c>
      <c r="B1534" t="s">
        <v>201</v>
      </c>
      <c r="AQ1534" t="s">
        <v>133</v>
      </c>
      <c r="AU1534" t="s">
        <v>135</v>
      </c>
      <c r="AV1534" t="s">
        <v>135</v>
      </c>
      <c r="AW1534" t="s">
        <v>133</v>
      </c>
      <c r="AX1534" t="s">
        <v>135</v>
      </c>
    </row>
    <row r="1535" spans="1:51" customFormat="1" x14ac:dyDescent="0.25">
      <c r="A1535">
        <v>319462</v>
      </c>
      <c r="B1535" t="s">
        <v>201</v>
      </c>
      <c r="AA1535" t="s">
        <v>136</v>
      </c>
      <c r="AQ1535" t="s">
        <v>135</v>
      </c>
      <c r="AV1535" t="s">
        <v>135</v>
      </c>
      <c r="AX1535" t="s">
        <v>135</v>
      </c>
      <c r="AY1535" t="s">
        <v>135</v>
      </c>
    </row>
    <row r="1536" spans="1:51" customFormat="1" x14ac:dyDescent="0.25">
      <c r="A1536">
        <v>323722</v>
      </c>
      <c r="B1536" t="s">
        <v>201</v>
      </c>
      <c r="P1536" t="s">
        <v>136</v>
      </c>
      <c r="W1536" t="s">
        <v>136</v>
      </c>
      <c r="AA1536" t="s">
        <v>135</v>
      </c>
      <c r="AH1536" t="s">
        <v>135</v>
      </c>
      <c r="AI1536" t="s">
        <v>135</v>
      </c>
      <c r="AJ1536" t="s">
        <v>135</v>
      </c>
      <c r="AQ1536" t="s">
        <v>133</v>
      </c>
      <c r="AS1536" t="s">
        <v>136</v>
      </c>
      <c r="AU1536" t="s">
        <v>135</v>
      </c>
      <c r="AV1536" t="s">
        <v>133</v>
      </c>
      <c r="AW1536" t="s">
        <v>133</v>
      </c>
      <c r="AX1536" t="s">
        <v>135</v>
      </c>
      <c r="AY1536" t="s">
        <v>133</v>
      </c>
    </row>
    <row r="1537" spans="1:51" customFormat="1" x14ac:dyDescent="0.25">
      <c r="A1537">
        <v>333318</v>
      </c>
      <c r="B1537" t="s">
        <v>201</v>
      </c>
      <c r="AG1537" t="s">
        <v>136</v>
      </c>
      <c r="AM1537" t="s">
        <v>136</v>
      </c>
      <c r="AT1537" t="s">
        <v>136</v>
      </c>
      <c r="AV1537" t="s">
        <v>135</v>
      </c>
      <c r="AW1537" t="s">
        <v>133</v>
      </c>
      <c r="AX1537" t="s">
        <v>136</v>
      </c>
      <c r="AY1537" t="s">
        <v>136</v>
      </c>
    </row>
    <row r="1538" spans="1:51" customFormat="1" x14ac:dyDescent="0.25">
      <c r="A1538">
        <v>333663</v>
      </c>
      <c r="B1538" t="s">
        <v>201</v>
      </c>
      <c r="H1538" t="s">
        <v>136</v>
      </c>
      <c r="AM1538" t="s">
        <v>136</v>
      </c>
      <c r="AQ1538" t="s">
        <v>136</v>
      </c>
      <c r="AX1538" t="s">
        <v>135</v>
      </c>
      <c r="AY1538" t="s">
        <v>135</v>
      </c>
    </row>
    <row r="1539" spans="1:51" customFormat="1" x14ac:dyDescent="0.25">
      <c r="A1539">
        <v>331073</v>
      </c>
      <c r="B1539" t="s">
        <v>201</v>
      </c>
      <c r="AA1539" t="s">
        <v>136</v>
      </c>
      <c r="AH1539" t="s">
        <v>135</v>
      </c>
      <c r="AM1539" t="s">
        <v>135</v>
      </c>
      <c r="AU1539" t="s">
        <v>133</v>
      </c>
      <c r="AV1539" t="s">
        <v>135</v>
      </c>
      <c r="AW1539" t="s">
        <v>135</v>
      </c>
      <c r="AY1539" t="s">
        <v>135</v>
      </c>
    </row>
    <row r="1540" spans="1:51" customFormat="1" x14ac:dyDescent="0.25">
      <c r="A1540">
        <v>333334</v>
      </c>
      <c r="B1540" t="s">
        <v>201</v>
      </c>
      <c r="AV1540" t="s">
        <v>136</v>
      </c>
      <c r="AY1540" t="s">
        <v>136</v>
      </c>
    </row>
    <row r="1541" spans="1:51" customFormat="1" x14ac:dyDescent="0.25">
      <c r="A1541">
        <v>334024</v>
      </c>
      <c r="B1541" t="s">
        <v>201</v>
      </c>
      <c r="P1541" t="s">
        <v>136</v>
      </c>
      <c r="AC1541" t="s">
        <v>136</v>
      </c>
      <c r="AG1541" t="s">
        <v>136</v>
      </c>
      <c r="AQ1541" t="s">
        <v>135</v>
      </c>
      <c r="AT1541" t="s">
        <v>136</v>
      </c>
      <c r="AV1541" t="s">
        <v>135</v>
      </c>
      <c r="AW1541" t="s">
        <v>135</v>
      </c>
      <c r="AX1541" t="s">
        <v>135</v>
      </c>
      <c r="AY1541" t="s">
        <v>135</v>
      </c>
    </row>
    <row r="1542" spans="1:51" customFormat="1" x14ac:dyDescent="0.25">
      <c r="A1542">
        <v>331086</v>
      </c>
      <c r="B1542" t="s">
        <v>201</v>
      </c>
      <c r="AC1542" t="s">
        <v>136</v>
      </c>
      <c r="AO1542" t="s">
        <v>136</v>
      </c>
      <c r="AP1542" t="s">
        <v>136</v>
      </c>
      <c r="AX1542" t="s">
        <v>136</v>
      </c>
      <c r="AY1542" t="s">
        <v>136</v>
      </c>
    </row>
    <row r="1543" spans="1:51" customFormat="1" x14ac:dyDescent="0.25">
      <c r="A1543">
        <v>336570</v>
      </c>
      <c r="B1543" t="s">
        <v>201</v>
      </c>
      <c r="AG1543" t="s">
        <v>136</v>
      </c>
      <c r="AQ1543" t="s">
        <v>133</v>
      </c>
      <c r="AV1543" t="s">
        <v>135</v>
      </c>
      <c r="AW1543" t="s">
        <v>133</v>
      </c>
      <c r="AY1543" t="s">
        <v>135</v>
      </c>
    </row>
    <row r="1544" spans="1:51" customFormat="1" x14ac:dyDescent="0.25">
      <c r="A1544">
        <v>334844</v>
      </c>
      <c r="B1544" t="s">
        <v>201</v>
      </c>
      <c r="AG1544" t="s">
        <v>136</v>
      </c>
      <c r="AP1544" t="s">
        <v>135</v>
      </c>
      <c r="AQ1544" t="s">
        <v>135</v>
      </c>
      <c r="AU1544" t="s">
        <v>135</v>
      </c>
      <c r="AV1544" t="s">
        <v>135</v>
      </c>
      <c r="AW1544" t="s">
        <v>135</v>
      </c>
      <c r="AX1544" t="s">
        <v>135</v>
      </c>
      <c r="AY1544" t="s">
        <v>135</v>
      </c>
    </row>
    <row r="1545" spans="1:51" customFormat="1" x14ac:dyDescent="0.25">
      <c r="A1545">
        <v>335590</v>
      </c>
      <c r="B1545" t="s">
        <v>201</v>
      </c>
      <c r="Z1545" t="s">
        <v>136</v>
      </c>
      <c r="AC1545" t="s">
        <v>136</v>
      </c>
      <c r="AQ1545" t="s">
        <v>133</v>
      </c>
      <c r="AW1545" t="s">
        <v>133</v>
      </c>
      <c r="AY1545" t="s">
        <v>135</v>
      </c>
    </row>
    <row r="1546" spans="1:51" customFormat="1" x14ac:dyDescent="0.25">
      <c r="A1546">
        <v>322244</v>
      </c>
      <c r="B1546" t="s">
        <v>201</v>
      </c>
      <c r="AC1546" t="s">
        <v>136</v>
      </c>
      <c r="AH1546" t="s">
        <v>136</v>
      </c>
      <c r="AP1546" t="s">
        <v>136</v>
      </c>
      <c r="AV1546" t="s">
        <v>136</v>
      </c>
      <c r="AW1546" t="s">
        <v>135</v>
      </c>
      <c r="AY1546" t="s">
        <v>136</v>
      </c>
    </row>
    <row r="1547" spans="1:51" customFormat="1" x14ac:dyDescent="0.25">
      <c r="A1547">
        <v>336898</v>
      </c>
      <c r="B1547" t="s">
        <v>201</v>
      </c>
      <c r="AI1547" t="s">
        <v>136</v>
      </c>
      <c r="AK1547" t="s">
        <v>136</v>
      </c>
      <c r="AQ1547" t="s">
        <v>136</v>
      </c>
      <c r="AX1547" t="s">
        <v>136</v>
      </c>
      <c r="AY1547" t="s">
        <v>136</v>
      </c>
    </row>
    <row r="1548" spans="1:51" customFormat="1" x14ac:dyDescent="0.25">
      <c r="A1548">
        <v>339269</v>
      </c>
      <c r="B1548" t="s">
        <v>201</v>
      </c>
      <c r="P1548" t="s">
        <v>136</v>
      </c>
      <c r="AP1548" t="s">
        <v>136</v>
      </c>
      <c r="AQ1548" t="s">
        <v>136</v>
      </c>
      <c r="AV1548" t="s">
        <v>135</v>
      </c>
      <c r="AW1548" t="s">
        <v>135</v>
      </c>
      <c r="AX1548" t="s">
        <v>135</v>
      </c>
      <c r="AY1548" t="s">
        <v>135</v>
      </c>
    </row>
    <row r="1549" spans="1:51" customFormat="1" x14ac:dyDescent="0.25">
      <c r="A1549">
        <v>333912</v>
      </c>
      <c r="B1549" t="s">
        <v>201</v>
      </c>
      <c r="AQ1549" t="s">
        <v>136</v>
      </c>
    </row>
    <row r="1550" spans="1:51" customFormat="1" x14ac:dyDescent="0.25">
      <c r="A1550">
        <v>335320</v>
      </c>
      <c r="B1550" t="s">
        <v>201</v>
      </c>
      <c r="AM1550" t="s">
        <v>136</v>
      </c>
      <c r="AP1550" t="s">
        <v>135</v>
      </c>
      <c r="AQ1550" t="s">
        <v>136</v>
      </c>
      <c r="AT1550" t="s">
        <v>136</v>
      </c>
      <c r="AV1550" t="s">
        <v>135</v>
      </c>
      <c r="AW1550" t="s">
        <v>135</v>
      </c>
      <c r="AY1550" t="s">
        <v>135</v>
      </c>
    </row>
    <row r="1551" spans="1:51" customFormat="1" x14ac:dyDescent="0.25">
      <c r="A1551">
        <v>334667</v>
      </c>
      <c r="B1551" t="s">
        <v>201</v>
      </c>
      <c r="AG1551" t="s">
        <v>136</v>
      </c>
      <c r="AQ1551" t="s">
        <v>136</v>
      </c>
      <c r="AT1551" t="s">
        <v>136</v>
      </c>
      <c r="AV1551" t="s">
        <v>135</v>
      </c>
      <c r="AW1551" t="s">
        <v>136</v>
      </c>
      <c r="AX1551" t="s">
        <v>135</v>
      </c>
      <c r="AY1551" t="s">
        <v>136</v>
      </c>
    </row>
    <row r="1552" spans="1:51" customFormat="1" x14ac:dyDescent="0.25">
      <c r="A1552">
        <v>326674</v>
      </c>
      <c r="B1552" t="s">
        <v>201</v>
      </c>
      <c r="Y1552" t="s">
        <v>136</v>
      </c>
      <c r="AC1552" t="s">
        <v>136</v>
      </c>
      <c r="AO1552" t="s">
        <v>136</v>
      </c>
      <c r="AP1552" t="s">
        <v>136</v>
      </c>
      <c r="AQ1552" t="s">
        <v>136</v>
      </c>
      <c r="AR1552" t="s">
        <v>135</v>
      </c>
      <c r="AT1552" t="s">
        <v>136</v>
      </c>
      <c r="AU1552" t="s">
        <v>136</v>
      </c>
      <c r="AX1552" t="s">
        <v>135</v>
      </c>
      <c r="AY1552" t="s">
        <v>136</v>
      </c>
    </row>
    <row r="1553" spans="1:51" customFormat="1" x14ac:dyDescent="0.25">
      <c r="A1553">
        <v>319835</v>
      </c>
      <c r="B1553" t="s">
        <v>201</v>
      </c>
      <c r="AG1553" t="s">
        <v>136</v>
      </c>
      <c r="AI1553" t="s">
        <v>136</v>
      </c>
      <c r="AQ1553" t="s">
        <v>135</v>
      </c>
      <c r="AW1553" t="s">
        <v>136</v>
      </c>
      <c r="AY1553" t="s">
        <v>136</v>
      </c>
    </row>
    <row r="1554" spans="1:51" customFormat="1" x14ac:dyDescent="0.25">
      <c r="A1554">
        <v>325312</v>
      </c>
      <c r="B1554" t="s">
        <v>201</v>
      </c>
      <c r="AF1554" t="s">
        <v>136</v>
      </c>
      <c r="AI1554" t="s">
        <v>136</v>
      </c>
      <c r="AK1554" t="s">
        <v>136</v>
      </c>
      <c r="AO1554" t="s">
        <v>136</v>
      </c>
      <c r="AP1554" t="s">
        <v>133</v>
      </c>
      <c r="AQ1554" t="s">
        <v>135</v>
      </c>
      <c r="AT1554" t="s">
        <v>136</v>
      </c>
      <c r="AY1554" t="s">
        <v>136</v>
      </c>
    </row>
    <row r="1555" spans="1:51" customFormat="1" x14ac:dyDescent="0.25">
      <c r="A1555">
        <v>320711</v>
      </c>
      <c r="B1555" t="s">
        <v>201</v>
      </c>
      <c r="AY1555" t="s">
        <v>136</v>
      </c>
    </row>
    <row r="1556" spans="1:51" customFormat="1" x14ac:dyDescent="0.25">
      <c r="A1556">
        <v>336110</v>
      </c>
      <c r="B1556" t="s">
        <v>201</v>
      </c>
      <c r="AQ1556" t="s">
        <v>136</v>
      </c>
      <c r="AW1556" t="s">
        <v>136</v>
      </c>
      <c r="AX1556" t="s">
        <v>136</v>
      </c>
    </row>
    <row r="1557" spans="1:51" customFormat="1" x14ac:dyDescent="0.25">
      <c r="A1557">
        <v>338335</v>
      </c>
      <c r="B1557" t="s">
        <v>201</v>
      </c>
      <c r="W1557" t="s">
        <v>136</v>
      </c>
      <c r="AG1557" t="s">
        <v>136</v>
      </c>
      <c r="AJ1557" t="s">
        <v>136</v>
      </c>
      <c r="AM1557" t="s">
        <v>135</v>
      </c>
      <c r="AO1557" t="s">
        <v>136</v>
      </c>
      <c r="AP1557" t="s">
        <v>135</v>
      </c>
      <c r="AQ1557" t="s">
        <v>135</v>
      </c>
      <c r="AT1557" t="s">
        <v>136</v>
      </c>
      <c r="AU1557" t="s">
        <v>133</v>
      </c>
      <c r="AV1557" t="s">
        <v>133</v>
      </c>
      <c r="AW1557" t="s">
        <v>133</v>
      </c>
      <c r="AX1557" t="s">
        <v>133</v>
      </c>
      <c r="AY1557" t="s">
        <v>133</v>
      </c>
    </row>
    <row r="1558" spans="1:51" customFormat="1" x14ac:dyDescent="0.25">
      <c r="A1558">
        <v>329632</v>
      </c>
      <c r="B1558" t="s">
        <v>201</v>
      </c>
      <c r="AG1558" t="s">
        <v>136</v>
      </c>
      <c r="AP1558" t="s">
        <v>136</v>
      </c>
      <c r="AQ1558" t="s">
        <v>133</v>
      </c>
      <c r="AV1558" t="s">
        <v>135</v>
      </c>
      <c r="AW1558" t="s">
        <v>133</v>
      </c>
      <c r="AX1558" t="s">
        <v>135</v>
      </c>
      <c r="AY1558" t="s">
        <v>135</v>
      </c>
    </row>
    <row r="1559" spans="1:51" customFormat="1" x14ac:dyDescent="0.25">
      <c r="A1559">
        <v>337014</v>
      </c>
      <c r="B1559" t="s">
        <v>201</v>
      </c>
      <c r="N1559" t="s">
        <v>136</v>
      </c>
      <c r="AC1559" t="s">
        <v>136</v>
      </c>
      <c r="AP1559" t="s">
        <v>136</v>
      </c>
      <c r="AT1559" t="s">
        <v>136</v>
      </c>
      <c r="AV1559" t="s">
        <v>135</v>
      </c>
      <c r="AY1559" t="s">
        <v>135</v>
      </c>
    </row>
    <row r="1560" spans="1:51" customFormat="1" x14ac:dyDescent="0.25">
      <c r="A1560">
        <v>336240</v>
      </c>
      <c r="B1560" t="s">
        <v>201</v>
      </c>
      <c r="I1560" t="s">
        <v>136</v>
      </c>
      <c r="AA1560" t="s">
        <v>136</v>
      </c>
      <c r="AG1560" t="s">
        <v>136</v>
      </c>
      <c r="AI1560" t="s">
        <v>136</v>
      </c>
      <c r="AM1560" t="s">
        <v>135</v>
      </c>
      <c r="AO1560" t="s">
        <v>136</v>
      </c>
      <c r="AP1560" t="s">
        <v>136</v>
      </c>
      <c r="AQ1560" t="s">
        <v>133</v>
      </c>
      <c r="AS1560" t="s">
        <v>136</v>
      </c>
      <c r="AT1560" t="s">
        <v>136</v>
      </c>
      <c r="AV1560" t="s">
        <v>135</v>
      </c>
      <c r="AW1560" t="s">
        <v>133</v>
      </c>
      <c r="AX1560" t="s">
        <v>135</v>
      </c>
      <c r="AY1560" t="s">
        <v>133</v>
      </c>
    </row>
    <row r="1561" spans="1:51" customFormat="1" x14ac:dyDescent="0.25">
      <c r="A1561">
        <v>326893</v>
      </c>
      <c r="B1561" t="s">
        <v>201</v>
      </c>
      <c r="AQ1561" t="s">
        <v>136</v>
      </c>
    </row>
    <row r="1562" spans="1:51" customFormat="1" x14ac:dyDescent="0.25">
      <c r="A1562">
        <v>331342</v>
      </c>
      <c r="B1562" t="s">
        <v>201</v>
      </c>
      <c r="AK1562" t="s">
        <v>136</v>
      </c>
      <c r="AP1562" t="s">
        <v>136</v>
      </c>
      <c r="AQ1562" t="s">
        <v>136</v>
      </c>
      <c r="AT1562" t="s">
        <v>136</v>
      </c>
      <c r="AV1562" t="s">
        <v>136</v>
      </c>
      <c r="AW1562" t="s">
        <v>136</v>
      </c>
      <c r="AY1562" t="s">
        <v>136</v>
      </c>
    </row>
    <row r="1563" spans="1:51" customFormat="1" x14ac:dyDescent="0.25">
      <c r="A1563">
        <v>331090</v>
      </c>
      <c r="B1563" t="s">
        <v>201</v>
      </c>
      <c r="P1563" t="s">
        <v>136</v>
      </c>
      <c r="AO1563" t="s">
        <v>136</v>
      </c>
      <c r="AU1563" t="s">
        <v>136</v>
      </c>
      <c r="AV1563" t="s">
        <v>135</v>
      </c>
      <c r="AW1563" t="s">
        <v>135</v>
      </c>
      <c r="AY1563" t="s">
        <v>136</v>
      </c>
    </row>
    <row r="1564" spans="1:51" customFormat="1" x14ac:dyDescent="0.25">
      <c r="A1564">
        <v>335502</v>
      </c>
      <c r="B1564" t="s">
        <v>201</v>
      </c>
      <c r="AG1564" t="s">
        <v>136</v>
      </c>
      <c r="AJ1564" t="s">
        <v>136</v>
      </c>
      <c r="AK1564" t="s">
        <v>136</v>
      </c>
      <c r="AO1564" t="s">
        <v>136</v>
      </c>
      <c r="AQ1564" t="s">
        <v>133</v>
      </c>
      <c r="AT1564" t="s">
        <v>136</v>
      </c>
      <c r="AV1564" t="s">
        <v>135</v>
      </c>
      <c r="AW1564" t="s">
        <v>133</v>
      </c>
      <c r="AX1564" t="s">
        <v>135</v>
      </c>
    </row>
    <row r="1565" spans="1:51" customFormat="1" x14ac:dyDescent="0.25">
      <c r="A1565">
        <v>327334</v>
      </c>
      <c r="B1565" t="s">
        <v>201</v>
      </c>
      <c r="AQ1565" t="s">
        <v>135</v>
      </c>
    </row>
    <row r="1566" spans="1:51" customFormat="1" x14ac:dyDescent="0.25">
      <c r="A1566">
        <v>319139</v>
      </c>
      <c r="B1566" t="s">
        <v>201</v>
      </c>
      <c r="AG1566" t="s">
        <v>136</v>
      </c>
    </row>
    <row r="1567" spans="1:51" customFormat="1" x14ac:dyDescent="0.25">
      <c r="A1567">
        <v>319781</v>
      </c>
      <c r="B1567" t="s">
        <v>201</v>
      </c>
      <c r="AK1567" t="s">
        <v>136</v>
      </c>
      <c r="AO1567" t="s">
        <v>136</v>
      </c>
      <c r="AP1567" t="s">
        <v>136</v>
      </c>
      <c r="AQ1567" t="s">
        <v>135</v>
      </c>
      <c r="AR1567" t="s">
        <v>136</v>
      </c>
      <c r="AT1567" t="s">
        <v>136</v>
      </c>
      <c r="AU1567" t="s">
        <v>136</v>
      </c>
      <c r="AV1567" t="s">
        <v>133</v>
      </c>
      <c r="AW1567" t="s">
        <v>133</v>
      </c>
    </row>
    <row r="1568" spans="1:51" customFormat="1" x14ac:dyDescent="0.25">
      <c r="A1568">
        <v>331002</v>
      </c>
      <c r="B1568" t="s">
        <v>201</v>
      </c>
      <c r="W1568" t="s">
        <v>136</v>
      </c>
      <c r="AP1568" t="s">
        <v>136</v>
      </c>
      <c r="AQ1568" t="s">
        <v>136</v>
      </c>
      <c r="AW1568" t="s">
        <v>136</v>
      </c>
      <c r="AX1568" t="s">
        <v>136</v>
      </c>
      <c r="AY1568" t="s">
        <v>136</v>
      </c>
    </row>
    <row r="1569" spans="1:51" customFormat="1" x14ac:dyDescent="0.25">
      <c r="A1569">
        <v>338142</v>
      </c>
      <c r="B1569" t="s">
        <v>201</v>
      </c>
      <c r="AV1569" t="s">
        <v>136</v>
      </c>
    </row>
    <row r="1570" spans="1:51" customFormat="1" x14ac:dyDescent="0.25">
      <c r="A1570">
        <v>326329</v>
      </c>
      <c r="B1570" t="s">
        <v>201</v>
      </c>
      <c r="AG1570" t="s">
        <v>136</v>
      </c>
      <c r="AQ1570" t="s">
        <v>136</v>
      </c>
      <c r="AT1570" t="s">
        <v>136</v>
      </c>
      <c r="AV1570" t="s">
        <v>135</v>
      </c>
      <c r="AW1570" t="s">
        <v>135</v>
      </c>
      <c r="AY1570" t="s">
        <v>135</v>
      </c>
    </row>
    <row r="1571" spans="1:51" customFormat="1" x14ac:dyDescent="0.25">
      <c r="A1571">
        <v>330716</v>
      </c>
      <c r="B1571" t="s">
        <v>201</v>
      </c>
      <c r="AQ1571" t="s">
        <v>136</v>
      </c>
    </row>
    <row r="1572" spans="1:51" customFormat="1" x14ac:dyDescent="0.25">
      <c r="A1572">
        <v>326449</v>
      </c>
      <c r="B1572" t="s">
        <v>201</v>
      </c>
      <c r="AI1572" t="s">
        <v>136</v>
      </c>
      <c r="AO1572" t="s">
        <v>136</v>
      </c>
      <c r="AP1572" t="s">
        <v>135</v>
      </c>
      <c r="AV1572" t="s">
        <v>135</v>
      </c>
      <c r="AW1572" t="s">
        <v>136</v>
      </c>
      <c r="AY1572" t="s">
        <v>136</v>
      </c>
    </row>
    <row r="1573" spans="1:51" customFormat="1" x14ac:dyDescent="0.25">
      <c r="A1573">
        <v>329732</v>
      </c>
      <c r="B1573" t="s">
        <v>201</v>
      </c>
      <c r="AC1573" t="s">
        <v>136</v>
      </c>
      <c r="AM1573" t="s">
        <v>136</v>
      </c>
      <c r="AP1573" t="s">
        <v>136</v>
      </c>
      <c r="AQ1573" t="s">
        <v>136</v>
      </c>
      <c r="AT1573" t="s">
        <v>136</v>
      </c>
      <c r="AV1573" t="s">
        <v>136</v>
      </c>
      <c r="AX1573" t="s">
        <v>136</v>
      </c>
    </row>
    <row r="1574" spans="1:51" customFormat="1" x14ac:dyDescent="0.25">
      <c r="A1574">
        <v>327876</v>
      </c>
      <c r="B1574" t="s">
        <v>201</v>
      </c>
      <c r="P1574" t="s">
        <v>136</v>
      </c>
      <c r="AM1574" t="s">
        <v>136</v>
      </c>
      <c r="AQ1574" t="s">
        <v>135</v>
      </c>
      <c r="AT1574" t="s">
        <v>136</v>
      </c>
      <c r="AU1574" t="s">
        <v>135</v>
      </c>
      <c r="AV1574" t="s">
        <v>135</v>
      </c>
      <c r="AW1574" t="s">
        <v>135</v>
      </c>
      <c r="AX1574" t="s">
        <v>135</v>
      </c>
      <c r="AY1574" t="s">
        <v>135</v>
      </c>
    </row>
    <row r="1575" spans="1:51" customFormat="1" x14ac:dyDescent="0.25">
      <c r="A1575">
        <v>338026</v>
      </c>
      <c r="B1575" t="s">
        <v>201</v>
      </c>
      <c r="AQ1575" t="s">
        <v>135</v>
      </c>
      <c r="AV1575" t="s">
        <v>135</v>
      </c>
      <c r="AW1575" t="s">
        <v>135</v>
      </c>
      <c r="AX1575" t="s">
        <v>135</v>
      </c>
      <c r="AY1575" t="s">
        <v>135</v>
      </c>
    </row>
    <row r="1576" spans="1:51" customFormat="1" x14ac:dyDescent="0.25">
      <c r="A1576">
        <v>324854</v>
      </c>
      <c r="B1576" t="s">
        <v>201</v>
      </c>
      <c r="AM1576" t="s">
        <v>136</v>
      </c>
      <c r="AP1576" t="s">
        <v>136</v>
      </c>
      <c r="AQ1576" t="s">
        <v>135</v>
      </c>
      <c r="AW1576" t="s">
        <v>133</v>
      </c>
      <c r="AY1576" t="s">
        <v>135</v>
      </c>
    </row>
    <row r="1577" spans="1:51" customFormat="1" x14ac:dyDescent="0.25">
      <c r="A1577">
        <v>326345</v>
      </c>
      <c r="B1577" t="s">
        <v>201</v>
      </c>
      <c r="AQ1577" t="s">
        <v>136</v>
      </c>
    </row>
    <row r="1578" spans="1:51" customFormat="1" x14ac:dyDescent="0.25">
      <c r="A1578">
        <v>336041</v>
      </c>
      <c r="B1578" t="s">
        <v>201</v>
      </c>
      <c r="N1578" t="s">
        <v>135</v>
      </c>
      <c r="AA1578" t="s">
        <v>133</v>
      </c>
      <c r="AM1578" t="s">
        <v>133</v>
      </c>
      <c r="AQ1578" t="s">
        <v>133</v>
      </c>
      <c r="AY1578" t="s">
        <v>133</v>
      </c>
    </row>
    <row r="1579" spans="1:51" customFormat="1" x14ac:dyDescent="0.25">
      <c r="A1579">
        <v>332698</v>
      </c>
      <c r="B1579" t="s">
        <v>201</v>
      </c>
      <c r="Z1579" t="s">
        <v>136</v>
      </c>
      <c r="AP1579" t="s">
        <v>136</v>
      </c>
      <c r="AV1579" t="s">
        <v>136</v>
      </c>
    </row>
    <row r="1580" spans="1:51" customFormat="1" x14ac:dyDescent="0.25">
      <c r="A1580">
        <v>323997</v>
      </c>
      <c r="B1580" t="s">
        <v>201</v>
      </c>
      <c r="AQ1580" t="s">
        <v>136</v>
      </c>
    </row>
    <row r="1581" spans="1:51" customFormat="1" x14ac:dyDescent="0.25">
      <c r="A1581">
        <v>331502</v>
      </c>
      <c r="B1581" t="s">
        <v>201</v>
      </c>
      <c r="AP1581" t="s">
        <v>133</v>
      </c>
      <c r="AQ1581" t="s">
        <v>135</v>
      </c>
      <c r="AU1581" t="s">
        <v>133</v>
      </c>
      <c r="AV1581" t="s">
        <v>135</v>
      </c>
      <c r="AW1581" t="s">
        <v>133</v>
      </c>
      <c r="AX1581" t="s">
        <v>133</v>
      </c>
      <c r="AY1581" t="s">
        <v>135</v>
      </c>
    </row>
    <row r="1582" spans="1:51" customFormat="1" x14ac:dyDescent="0.25">
      <c r="A1582">
        <v>334212</v>
      </c>
      <c r="B1582" t="s">
        <v>201</v>
      </c>
      <c r="AG1582" t="s">
        <v>133</v>
      </c>
      <c r="AP1582" t="s">
        <v>133</v>
      </c>
      <c r="AQ1582" t="s">
        <v>133</v>
      </c>
      <c r="AU1582" t="s">
        <v>133</v>
      </c>
      <c r="AV1582" t="s">
        <v>133</v>
      </c>
      <c r="AW1582" t="s">
        <v>133</v>
      </c>
    </row>
    <row r="1583" spans="1:51" customFormat="1" x14ac:dyDescent="0.25">
      <c r="A1583">
        <v>326306</v>
      </c>
      <c r="B1583" t="s">
        <v>201</v>
      </c>
      <c r="AE1583" t="s">
        <v>136</v>
      </c>
    </row>
    <row r="1584" spans="1:51" customFormat="1" x14ac:dyDescent="0.25">
      <c r="A1584">
        <v>331329</v>
      </c>
      <c r="B1584" t="s">
        <v>201</v>
      </c>
      <c r="AP1584" t="s">
        <v>136</v>
      </c>
      <c r="AV1584" t="s">
        <v>136</v>
      </c>
    </row>
    <row r="1585" spans="1:51" customFormat="1" x14ac:dyDescent="0.25">
      <c r="A1585">
        <v>336490</v>
      </c>
      <c r="B1585" t="s">
        <v>201</v>
      </c>
      <c r="AG1585" t="s">
        <v>136</v>
      </c>
      <c r="AQ1585" t="s">
        <v>136</v>
      </c>
    </row>
    <row r="1586" spans="1:51" customFormat="1" x14ac:dyDescent="0.25">
      <c r="A1586">
        <v>331044</v>
      </c>
      <c r="B1586" t="s">
        <v>201</v>
      </c>
      <c r="Z1586" t="s">
        <v>135</v>
      </c>
      <c r="AG1586" t="s">
        <v>135</v>
      </c>
      <c r="AM1586" t="s">
        <v>136</v>
      </c>
      <c r="AO1586" t="s">
        <v>136</v>
      </c>
      <c r="AP1586" t="s">
        <v>136</v>
      </c>
      <c r="AQ1586" t="s">
        <v>135</v>
      </c>
      <c r="AR1586" t="s">
        <v>133</v>
      </c>
      <c r="AT1586" t="s">
        <v>136</v>
      </c>
      <c r="AV1586" t="s">
        <v>133</v>
      </c>
      <c r="AW1586" t="s">
        <v>133</v>
      </c>
      <c r="AX1586" t="s">
        <v>135</v>
      </c>
      <c r="AY1586" t="s">
        <v>136</v>
      </c>
    </row>
    <row r="1587" spans="1:51" customFormat="1" x14ac:dyDescent="0.25">
      <c r="A1587">
        <v>328090</v>
      </c>
      <c r="B1587" t="s">
        <v>201</v>
      </c>
      <c r="W1587" t="s">
        <v>136</v>
      </c>
      <c r="AG1587" t="s">
        <v>136</v>
      </c>
      <c r="AI1587" t="s">
        <v>136</v>
      </c>
      <c r="AK1587" t="s">
        <v>136</v>
      </c>
      <c r="AO1587" t="s">
        <v>135</v>
      </c>
      <c r="AP1587" t="s">
        <v>135</v>
      </c>
      <c r="AQ1587" t="s">
        <v>133</v>
      </c>
      <c r="AR1587" t="s">
        <v>135</v>
      </c>
      <c r="AU1587" t="s">
        <v>135</v>
      </c>
      <c r="AV1587" t="s">
        <v>133</v>
      </c>
      <c r="AX1587" t="s">
        <v>135</v>
      </c>
      <c r="AY1587" t="s">
        <v>133</v>
      </c>
    </row>
    <row r="1588" spans="1:51" customFormat="1" x14ac:dyDescent="0.25">
      <c r="A1588">
        <v>333063</v>
      </c>
      <c r="B1588" t="s">
        <v>201</v>
      </c>
      <c r="AQ1588" t="s">
        <v>136</v>
      </c>
    </row>
    <row r="1589" spans="1:51" customFormat="1" x14ac:dyDescent="0.25">
      <c r="A1589">
        <v>327221</v>
      </c>
      <c r="B1589" t="s">
        <v>201</v>
      </c>
      <c r="AG1589" t="s">
        <v>133</v>
      </c>
      <c r="AK1589" t="s">
        <v>136</v>
      </c>
      <c r="AP1589" t="s">
        <v>133</v>
      </c>
      <c r="AQ1589" t="s">
        <v>133</v>
      </c>
      <c r="AS1589" t="s">
        <v>135</v>
      </c>
      <c r="AT1589" t="s">
        <v>136</v>
      </c>
      <c r="AU1589" t="s">
        <v>133</v>
      </c>
      <c r="AV1589" t="s">
        <v>135</v>
      </c>
      <c r="AW1589" t="s">
        <v>133</v>
      </c>
      <c r="AX1589" t="s">
        <v>133</v>
      </c>
      <c r="AY1589" t="s">
        <v>135</v>
      </c>
    </row>
    <row r="1590" spans="1:51" customFormat="1" x14ac:dyDescent="0.25">
      <c r="A1590">
        <v>336817</v>
      </c>
      <c r="B1590" t="s">
        <v>201</v>
      </c>
      <c r="AG1590" t="s">
        <v>135</v>
      </c>
      <c r="AM1590" t="s">
        <v>136</v>
      </c>
      <c r="AQ1590" t="s">
        <v>133</v>
      </c>
      <c r="AV1590" t="s">
        <v>135</v>
      </c>
      <c r="AW1590" t="s">
        <v>135</v>
      </c>
    </row>
    <row r="1591" spans="1:51" customFormat="1" x14ac:dyDescent="0.25">
      <c r="A1591">
        <v>330150</v>
      </c>
      <c r="B1591" t="s">
        <v>201</v>
      </c>
      <c r="AC1591" t="s">
        <v>136</v>
      </c>
      <c r="AF1591" t="s">
        <v>136</v>
      </c>
      <c r="AG1591" t="s">
        <v>136</v>
      </c>
      <c r="AJ1591" t="s">
        <v>135</v>
      </c>
      <c r="AP1591" t="s">
        <v>133</v>
      </c>
      <c r="AQ1591" t="s">
        <v>133</v>
      </c>
      <c r="AS1591" t="s">
        <v>136</v>
      </c>
      <c r="AT1591" t="s">
        <v>136</v>
      </c>
      <c r="AU1591" t="s">
        <v>135</v>
      </c>
      <c r="AV1591" t="s">
        <v>135</v>
      </c>
      <c r="AW1591" t="s">
        <v>133</v>
      </c>
      <c r="AX1591" t="s">
        <v>135</v>
      </c>
    </row>
    <row r="1592" spans="1:51" customFormat="1" x14ac:dyDescent="0.25">
      <c r="A1592">
        <v>332328</v>
      </c>
      <c r="B1592" t="s">
        <v>201</v>
      </c>
      <c r="AC1592" t="s">
        <v>136</v>
      </c>
      <c r="AP1592" t="s">
        <v>136</v>
      </c>
      <c r="AT1592" t="s">
        <v>136</v>
      </c>
      <c r="AV1592" t="s">
        <v>136</v>
      </c>
      <c r="AY1592" t="s">
        <v>136</v>
      </c>
    </row>
    <row r="1593" spans="1:51" customFormat="1" x14ac:dyDescent="0.25">
      <c r="A1593">
        <v>324756</v>
      </c>
      <c r="B1593" t="s">
        <v>201</v>
      </c>
      <c r="P1593" t="s">
        <v>136</v>
      </c>
      <c r="AH1593" t="s">
        <v>133</v>
      </c>
      <c r="AJ1593" t="s">
        <v>136</v>
      </c>
      <c r="AQ1593" t="s">
        <v>136</v>
      </c>
      <c r="AU1593" t="s">
        <v>135</v>
      </c>
      <c r="AV1593" t="s">
        <v>133</v>
      </c>
      <c r="AW1593" t="s">
        <v>135</v>
      </c>
      <c r="AX1593" t="s">
        <v>135</v>
      </c>
      <c r="AY1593" t="s">
        <v>135</v>
      </c>
    </row>
    <row r="1594" spans="1:51" customFormat="1" x14ac:dyDescent="0.25">
      <c r="A1594">
        <v>325516</v>
      </c>
      <c r="B1594" t="s">
        <v>201</v>
      </c>
      <c r="AP1594" t="s">
        <v>136</v>
      </c>
    </row>
    <row r="1595" spans="1:51" customFormat="1" x14ac:dyDescent="0.25">
      <c r="A1595">
        <v>327229</v>
      </c>
      <c r="B1595" t="s">
        <v>201</v>
      </c>
      <c r="AQ1595" t="s">
        <v>136</v>
      </c>
    </row>
    <row r="1596" spans="1:51" customFormat="1" x14ac:dyDescent="0.25">
      <c r="A1596">
        <v>336997</v>
      </c>
      <c r="B1596" t="s">
        <v>201</v>
      </c>
      <c r="AG1596" t="s">
        <v>136</v>
      </c>
      <c r="AI1596" t="s">
        <v>136</v>
      </c>
      <c r="AP1596" t="s">
        <v>136</v>
      </c>
      <c r="AV1596" t="s">
        <v>133</v>
      </c>
      <c r="AW1596" t="s">
        <v>135</v>
      </c>
      <c r="AY1596" t="s">
        <v>135</v>
      </c>
    </row>
    <row r="1597" spans="1:51" customFormat="1" x14ac:dyDescent="0.25">
      <c r="A1597">
        <v>326380</v>
      </c>
      <c r="B1597" t="s">
        <v>201</v>
      </c>
      <c r="AI1597" t="s">
        <v>136</v>
      </c>
      <c r="AM1597" t="s">
        <v>136</v>
      </c>
      <c r="AQ1597" t="s">
        <v>135</v>
      </c>
      <c r="AT1597" t="s">
        <v>136</v>
      </c>
      <c r="AV1597" t="s">
        <v>135</v>
      </c>
      <c r="AW1597" t="s">
        <v>135</v>
      </c>
      <c r="AX1597" t="s">
        <v>135</v>
      </c>
      <c r="AY1597" t="s">
        <v>135</v>
      </c>
    </row>
    <row r="1598" spans="1:51" customFormat="1" x14ac:dyDescent="0.25">
      <c r="A1598">
        <v>330923</v>
      </c>
      <c r="B1598" t="s">
        <v>201</v>
      </c>
      <c r="AP1598" t="s">
        <v>136</v>
      </c>
    </row>
    <row r="1599" spans="1:51" customFormat="1" x14ac:dyDescent="0.25">
      <c r="A1599">
        <v>331974</v>
      </c>
      <c r="B1599" t="s">
        <v>201</v>
      </c>
      <c r="AC1599" t="s">
        <v>136</v>
      </c>
      <c r="AG1599" t="s">
        <v>136</v>
      </c>
      <c r="AO1599" t="s">
        <v>136</v>
      </c>
      <c r="AP1599" t="s">
        <v>135</v>
      </c>
      <c r="AQ1599" t="s">
        <v>133</v>
      </c>
      <c r="AV1599" t="s">
        <v>135</v>
      </c>
      <c r="AW1599" t="s">
        <v>136</v>
      </c>
      <c r="AX1599" t="s">
        <v>133</v>
      </c>
      <c r="AY1599" t="s">
        <v>136</v>
      </c>
    </row>
    <row r="1600" spans="1:51" customFormat="1" x14ac:dyDescent="0.25">
      <c r="A1600">
        <v>332260</v>
      </c>
      <c r="B1600" t="s">
        <v>201</v>
      </c>
      <c r="W1600" t="s">
        <v>136</v>
      </c>
      <c r="AA1600" t="s">
        <v>136</v>
      </c>
      <c r="AC1600" t="s">
        <v>136</v>
      </c>
      <c r="AO1600" t="s">
        <v>136</v>
      </c>
      <c r="AT1600" t="s">
        <v>136</v>
      </c>
      <c r="AU1600" t="s">
        <v>135</v>
      </c>
      <c r="AV1600" t="s">
        <v>135</v>
      </c>
      <c r="AX1600" t="s">
        <v>135</v>
      </c>
      <c r="AY1600" t="s">
        <v>135</v>
      </c>
    </row>
    <row r="1601" spans="1:51" customFormat="1" x14ac:dyDescent="0.25">
      <c r="A1601">
        <v>336629</v>
      </c>
      <c r="B1601" t="s">
        <v>201</v>
      </c>
      <c r="AG1601" t="s">
        <v>136</v>
      </c>
      <c r="AV1601" t="s">
        <v>135</v>
      </c>
    </row>
    <row r="1602" spans="1:51" customFormat="1" x14ac:dyDescent="0.25">
      <c r="A1602">
        <v>338135</v>
      </c>
      <c r="B1602" t="s">
        <v>201</v>
      </c>
      <c r="AQ1602" t="s">
        <v>136</v>
      </c>
    </row>
    <row r="1603" spans="1:51" customFormat="1" x14ac:dyDescent="0.25">
      <c r="A1603">
        <v>333756</v>
      </c>
      <c r="B1603" t="s">
        <v>201</v>
      </c>
      <c r="AM1603" t="s">
        <v>136</v>
      </c>
      <c r="AX1603" t="s">
        <v>135</v>
      </c>
      <c r="AY1603" t="s">
        <v>135</v>
      </c>
    </row>
    <row r="1604" spans="1:51" customFormat="1" x14ac:dyDescent="0.25">
      <c r="A1604">
        <v>327021</v>
      </c>
      <c r="B1604" t="s">
        <v>201</v>
      </c>
      <c r="AG1604" t="s">
        <v>136</v>
      </c>
      <c r="AQ1604" t="s">
        <v>135</v>
      </c>
      <c r="AU1604" t="s">
        <v>135</v>
      </c>
      <c r="AV1604" t="s">
        <v>135</v>
      </c>
      <c r="AW1604" t="s">
        <v>135</v>
      </c>
      <c r="AX1604" t="s">
        <v>135</v>
      </c>
      <c r="AY1604" t="s">
        <v>135</v>
      </c>
    </row>
    <row r="1605" spans="1:51" customFormat="1" x14ac:dyDescent="0.25">
      <c r="A1605">
        <v>323452</v>
      </c>
      <c r="B1605" t="s">
        <v>201</v>
      </c>
      <c r="AA1605" t="s">
        <v>136</v>
      </c>
      <c r="AM1605" t="s">
        <v>136</v>
      </c>
      <c r="AQ1605" t="s">
        <v>136</v>
      </c>
      <c r="AR1605" t="s">
        <v>136</v>
      </c>
      <c r="AV1605" t="s">
        <v>135</v>
      </c>
      <c r="AX1605" t="s">
        <v>135</v>
      </c>
      <c r="AY1605" t="s">
        <v>135</v>
      </c>
    </row>
    <row r="1606" spans="1:51" customFormat="1" x14ac:dyDescent="0.25">
      <c r="A1606">
        <v>327829</v>
      </c>
      <c r="B1606" t="s">
        <v>201</v>
      </c>
      <c r="AQ1606" t="s">
        <v>136</v>
      </c>
    </row>
    <row r="1607" spans="1:51" customFormat="1" x14ac:dyDescent="0.25">
      <c r="A1607">
        <v>329755</v>
      </c>
      <c r="B1607" t="s">
        <v>201</v>
      </c>
      <c r="AC1607" t="s">
        <v>136</v>
      </c>
      <c r="AH1607" t="s">
        <v>136</v>
      </c>
      <c r="AJ1607" t="s">
        <v>136</v>
      </c>
      <c r="AK1607" t="s">
        <v>133</v>
      </c>
      <c r="AP1607" t="s">
        <v>133</v>
      </c>
      <c r="AQ1607" t="s">
        <v>136</v>
      </c>
      <c r="AU1607" t="s">
        <v>133</v>
      </c>
      <c r="AV1607" t="s">
        <v>133</v>
      </c>
      <c r="AW1607" t="s">
        <v>133</v>
      </c>
      <c r="AX1607" t="s">
        <v>133</v>
      </c>
      <c r="AY1607" t="s">
        <v>135</v>
      </c>
    </row>
    <row r="1608" spans="1:51" customFormat="1" x14ac:dyDescent="0.25">
      <c r="A1608">
        <v>326662</v>
      </c>
      <c r="B1608" t="s">
        <v>201</v>
      </c>
      <c r="AA1608" t="s">
        <v>136</v>
      </c>
      <c r="AG1608" t="s">
        <v>136</v>
      </c>
      <c r="AI1608" t="s">
        <v>136</v>
      </c>
      <c r="AK1608" t="s">
        <v>136</v>
      </c>
      <c r="AQ1608" t="s">
        <v>136</v>
      </c>
      <c r="AV1608" t="s">
        <v>135</v>
      </c>
      <c r="AW1608" t="s">
        <v>135</v>
      </c>
      <c r="AX1608" t="s">
        <v>135</v>
      </c>
      <c r="AY1608" t="s">
        <v>135</v>
      </c>
    </row>
    <row r="1609" spans="1:51" customFormat="1" x14ac:dyDescent="0.25">
      <c r="A1609">
        <v>331611</v>
      </c>
      <c r="B1609" t="s">
        <v>201</v>
      </c>
      <c r="AM1609" t="s">
        <v>136</v>
      </c>
      <c r="AP1609" t="s">
        <v>136</v>
      </c>
      <c r="AQ1609" t="s">
        <v>136</v>
      </c>
    </row>
    <row r="1610" spans="1:51" customFormat="1" x14ac:dyDescent="0.25">
      <c r="A1610">
        <v>325525</v>
      </c>
      <c r="B1610" t="s">
        <v>201</v>
      </c>
      <c r="W1610" t="s">
        <v>136</v>
      </c>
      <c r="AG1610" t="s">
        <v>136</v>
      </c>
      <c r="AM1610" t="s">
        <v>136</v>
      </c>
      <c r="AP1610" t="s">
        <v>136</v>
      </c>
      <c r="AQ1610" t="s">
        <v>136</v>
      </c>
      <c r="AW1610" t="s">
        <v>135</v>
      </c>
    </row>
    <row r="1611" spans="1:51" customFormat="1" x14ac:dyDescent="0.25">
      <c r="A1611">
        <v>334086</v>
      </c>
      <c r="B1611" t="s">
        <v>201</v>
      </c>
      <c r="W1611" t="s">
        <v>136</v>
      </c>
      <c r="AI1611" t="s">
        <v>136</v>
      </c>
      <c r="AK1611" t="s">
        <v>136</v>
      </c>
      <c r="AP1611" t="s">
        <v>136</v>
      </c>
      <c r="AV1611" t="s">
        <v>135</v>
      </c>
      <c r="AW1611" t="s">
        <v>133</v>
      </c>
      <c r="AX1611" t="s">
        <v>135</v>
      </c>
      <c r="AY1611" t="s">
        <v>135</v>
      </c>
    </row>
    <row r="1612" spans="1:51" customFormat="1" x14ac:dyDescent="0.25">
      <c r="A1612">
        <v>327014</v>
      </c>
      <c r="B1612" t="s">
        <v>201</v>
      </c>
      <c r="W1612" t="s">
        <v>136</v>
      </c>
      <c r="AC1612" t="s">
        <v>136</v>
      </c>
      <c r="AM1612" t="s">
        <v>136</v>
      </c>
      <c r="AP1612" t="s">
        <v>136</v>
      </c>
      <c r="AT1612" t="s">
        <v>136</v>
      </c>
      <c r="AV1612" t="s">
        <v>135</v>
      </c>
      <c r="AW1612" t="s">
        <v>135</v>
      </c>
      <c r="AX1612" t="s">
        <v>135</v>
      </c>
      <c r="AY1612" t="s">
        <v>135</v>
      </c>
    </row>
    <row r="1613" spans="1:51" customFormat="1" x14ac:dyDescent="0.25">
      <c r="A1613">
        <v>335859</v>
      </c>
      <c r="B1613" t="s">
        <v>201</v>
      </c>
      <c r="K1613" t="s">
        <v>133</v>
      </c>
      <c r="AG1613" t="s">
        <v>136</v>
      </c>
      <c r="AP1613" t="s">
        <v>136</v>
      </c>
      <c r="AQ1613" t="s">
        <v>133</v>
      </c>
      <c r="AU1613" t="s">
        <v>133</v>
      </c>
      <c r="AV1613" t="s">
        <v>133</v>
      </c>
      <c r="AY1613" t="s">
        <v>135</v>
      </c>
    </row>
    <row r="1614" spans="1:51" customFormat="1" x14ac:dyDescent="0.25">
      <c r="A1614">
        <v>337818</v>
      </c>
      <c r="B1614" t="s">
        <v>201</v>
      </c>
      <c r="AG1614" t="s">
        <v>136</v>
      </c>
      <c r="AQ1614" t="s">
        <v>136</v>
      </c>
      <c r="AV1614" t="s">
        <v>136</v>
      </c>
    </row>
    <row r="1615" spans="1:51" customFormat="1" x14ac:dyDescent="0.25">
      <c r="A1615">
        <v>302172</v>
      </c>
      <c r="B1615" t="s">
        <v>201</v>
      </c>
      <c r="AM1615" t="s">
        <v>136</v>
      </c>
      <c r="AY1615" t="s">
        <v>136</v>
      </c>
    </row>
    <row r="1616" spans="1:51" customFormat="1" x14ac:dyDescent="0.25">
      <c r="A1616">
        <v>303403</v>
      </c>
      <c r="B1616" t="s">
        <v>201</v>
      </c>
      <c r="AP1616" t="s">
        <v>136</v>
      </c>
      <c r="AQ1616" t="s">
        <v>136</v>
      </c>
      <c r="AW1616" t="s">
        <v>136</v>
      </c>
      <c r="AX1616" t="s">
        <v>136</v>
      </c>
      <c r="AY1616" t="s">
        <v>136</v>
      </c>
    </row>
    <row r="1617" spans="1:51" customFormat="1" x14ac:dyDescent="0.25">
      <c r="A1617">
        <v>316733</v>
      </c>
      <c r="B1617" t="s">
        <v>201</v>
      </c>
      <c r="M1617" t="s">
        <v>135</v>
      </c>
      <c r="W1617" t="s">
        <v>136</v>
      </c>
      <c r="AR1617" t="s">
        <v>133</v>
      </c>
    </row>
    <row r="1618" spans="1:51" customFormat="1" x14ac:dyDescent="0.25">
      <c r="A1618">
        <v>319342</v>
      </c>
      <c r="B1618" t="s">
        <v>201</v>
      </c>
      <c r="AP1618" t="s">
        <v>136</v>
      </c>
    </row>
    <row r="1619" spans="1:51" customFormat="1" x14ac:dyDescent="0.25">
      <c r="A1619">
        <v>322086</v>
      </c>
      <c r="B1619" t="s">
        <v>201</v>
      </c>
      <c r="AV1619" t="s">
        <v>135</v>
      </c>
    </row>
    <row r="1620" spans="1:51" customFormat="1" x14ac:dyDescent="0.25">
      <c r="A1620">
        <v>324199</v>
      </c>
      <c r="B1620" t="s">
        <v>201</v>
      </c>
      <c r="AG1620" t="s">
        <v>136</v>
      </c>
      <c r="AJ1620" t="s">
        <v>136</v>
      </c>
      <c r="AO1620" t="s">
        <v>136</v>
      </c>
      <c r="AP1620" t="s">
        <v>135</v>
      </c>
      <c r="AQ1620" t="s">
        <v>135</v>
      </c>
      <c r="AV1620" t="s">
        <v>133</v>
      </c>
      <c r="AW1620" t="s">
        <v>133</v>
      </c>
      <c r="AX1620" t="s">
        <v>133</v>
      </c>
      <c r="AY1620" t="s">
        <v>135</v>
      </c>
    </row>
    <row r="1621" spans="1:51" customFormat="1" x14ac:dyDescent="0.25">
      <c r="A1621">
        <v>327646</v>
      </c>
      <c r="B1621" t="s">
        <v>201</v>
      </c>
      <c r="AI1621" t="s">
        <v>136</v>
      </c>
    </row>
    <row r="1622" spans="1:51" customFormat="1" x14ac:dyDescent="0.25">
      <c r="A1622">
        <v>327841</v>
      </c>
      <c r="B1622" t="s">
        <v>201</v>
      </c>
      <c r="AV1622" t="s">
        <v>136</v>
      </c>
    </row>
    <row r="1623" spans="1:51" customFormat="1" x14ac:dyDescent="0.25">
      <c r="A1623">
        <v>328070</v>
      </c>
      <c r="B1623" t="s">
        <v>201</v>
      </c>
      <c r="AV1623" t="s">
        <v>136</v>
      </c>
      <c r="AW1623" t="s">
        <v>136</v>
      </c>
    </row>
    <row r="1624" spans="1:51" customFormat="1" x14ac:dyDescent="0.25">
      <c r="A1624">
        <v>328907</v>
      </c>
      <c r="B1624" t="s">
        <v>201</v>
      </c>
      <c r="V1624" t="s">
        <v>136</v>
      </c>
      <c r="AG1624" t="s">
        <v>136</v>
      </c>
    </row>
    <row r="1625" spans="1:51" customFormat="1" x14ac:dyDescent="0.25">
      <c r="A1625">
        <v>329012</v>
      </c>
      <c r="B1625" t="s">
        <v>201</v>
      </c>
      <c r="AQ1625" t="s">
        <v>136</v>
      </c>
    </row>
    <row r="1626" spans="1:51" customFormat="1" x14ac:dyDescent="0.25">
      <c r="A1626">
        <v>329034</v>
      </c>
      <c r="B1626" t="s">
        <v>201</v>
      </c>
      <c r="P1626" t="s">
        <v>136</v>
      </c>
      <c r="AP1626" t="s">
        <v>136</v>
      </c>
      <c r="AQ1626" t="s">
        <v>136</v>
      </c>
      <c r="AT1626" t="s">
        <v>136</v>
      </c>
      <c r="AV1626" t="s">
        <v>135</v>
      </c>
      <c r="AW1626" t="s">
        <v>135</v>
      </c>
      <c r="AX1626" t="s">
        <v>135</v>
      </c>
      <c r="AY1626" t="s">
        <v>135</v>
      </c>
    </row>
    <row r="1627" spans="1:51" customFormat="1" x14ac:dyDescent="0.25">
      <c r="A1627">
        <v>330026</v>
      </c>
      <c r="B1627" t="s">
        <v>201</v>
      </c>
      <c r="P1627" t="s">
        <v>136</v>
      </c>
      <c r="AC1627" t="s">
        <v>136</v>
      </c>
      <c r="AG1627" t="s">
        <v>136</v>
      </c>
      <c r="AM1627" t="s">
        <v>136</v>
      </c>
      <c r="AO1627" t="s">
        <v>136</v>
      </c>
      <c r="AP1627" t="s">
        <v>136</v>
      </c>
      <c r="AQ1627" t="s">
        <v>135</v>
      </c>
      <c r="AT1627" t="s">
        <v>135</v>
      </c>
      <c r="AU1627" t="s">
        <v>133</v>
      </c>
      <c r="AV1627" t="s">
        <v>133</v>
      </c>
      <c r="AW1627" t="s">
        <v>133</v>
      </c>
      <c r="AX1627" t="s">
        <v>133</v>
      </c>
      <c r="AY1627" t="s">
        <v>135</v>
      </c>
    </row>
    <row r="1628" spans="1:51" customFormat="1" x14ac:dyDescent="0.25">
      <c r="A1628">
        <v>330348</v>
      </c>
      <c r="B1628" t="s">
        <v>201</v>
      </c>
      <c r="AG1628" t="s">
        <v>136</v>
      </c>
      <c r="AP1628" t="s">
        <v>136</v>
      </c>
      <c r="AQ1628" t="s">
        <v>136</v>
      </c>
      <c r="AV1628" t="s">
        <v>135</v>
      </c>
      <c r="AW1628" t="s">
        <v>135</v>
      </c>
      <c r="AX1628" t="s">
        <v>135</v>
      </c>
    </row>
    <row r="1629" spans="1:51" customFormat="1" x14ac:dyDescent="0.25">
      <c r="A1629">
        <v>331255</v>
      </c>
      <c r="B1629" t="s">
        <v>201</v>
      </c>
      <c r="AI1629" t="s">
        <v>136</v>
      </c>
      <c r="AP1629" t="s">
        <v>136</v>
      </c>
      <c r="AV1629" t="s">
        <v>135</v>
      </c>
      <c r="AW1629" t="s">
        <v>135</v>
      </c>
      <c r="AY1629" t="s">
        <v>136</v>
      </c>
    </row>
    <row r="1630" spans="1:51" customFormat="1" x14ac:dyDescent="0.25">
      <c r="A1630">
        <v>331468</v>
      </c>
      <c r="B1630" t="s">
        <v>201</v>
      </c>
      <c r="AQ1630" t="s">
        <v>136</v>
      </c>
      <c r="AV1630" t="s">
        <v>136</v>
      </c>
    </row>
    <row r="1631" spans="1:51" customFormat="1" x14ac:dyDescent="0.25">
      <c r="A1631">
        <v>331795</v>
      </c>
      <c r="B1631" t="s">
        <v>201</v>
      </c>
      <c r="AV1631" t="s">
        <v>136</v>
      </c>
    </row>
    <row r="1632" spans="1:51" customFormat="1" x14ac:dyDescent="0.25">
      <c r="A1632">
        <v>331909</v>
      </c>
      <c r="B1632" t="s">
        <v>201</v>
      </c>
      <c r="AM1632" t="s">
        <v>136</v>
      </c>
      <c r="AQ1632" t="s">
        <v>136</v>
      </c>
      <c r="AV1632" t="s">
        <v>135</v>
      </c>
      <c r="AW1632" t="s">
        <v>135</v>
      </c>
      <c r="AY1632" t="s">
        <v>135</v>
      </c>
    </row>
    <row r="1633" spans="1:51" customFormat="1" x14ac:dyDescent="0.25">
      <c r="A1633">
        <v>332250</v>
      </c>
      <c r="B1633" t="s">
        <v>201</v>
      </c>
      <c r="AC1633" t="s">
        <v>136</v>
      </c>
      <c r="AM1633" t="s">
        <v>136</v>
      </c>
      <c r="AP1633" t="s">
        <v>136</v>
      </c>
      <c r="AT1633" t="s">
        <v>136</v>
      </c>
      <c r="AV1633" t="s">
        <v>136</v>
      </c>
      <c r="AY1633" t="s">
        <v>136</v>
      </c>
    </row>
    <row r="1634" spans="1:51" customFormat="1" x14ac:dyDescent="0.25">
      <c r="A1634">
        <v>332274</v>
      </c>
      <c r="B1634" t="s">
        <v>201</v>
      </c>
      <c r="AG1634" t="s">
        <v>136</v>
      </c>
      <c r="AQ1634" t="s">
        <v>135</v>
      </c>
      <c r="AV1634" t="s">
        <v>135</v>
      </c>
      <c r="AW1634" t="s">
        <v>135</v>
      </c>
      <c r="AY1634" t="s">
        <v>135</v>
      </c>
    </row>
    <row r="1635" spans="1:51" customFormat="1" x14ac:dyDescent="0.25">
      <c r="A1635">
        <v>332285</v>
      </c>
      <c r="B1635" t="s">
        <v>201</v>
      </c>
      <c r="I1635" t="s">
        <v>136</v>
      </c>
      <c r="AO1635" t="s">
        <v>136</v>
      </c>
      <c r="AP1635" t="s">
        <v>136</v>
      </c>
      <c r="AQ1635" t="s">
        <v>136</v>
      </c>
      <c r="AU1635" t="s">
        <v>136</v>
      </c>
      <c r="AV1635" t="s">
        <v>135</v>
      </c>
      <c r="AW1635" t="s">
        <v>135</v>
      </c>
    </row>
    <row r="1636" spans="1:51" customFormat="1" x14ac:dyDescent="0.25">
      <c r="A1636">
        <v>332426</v>
      </c>
      <c r="B1636" t="s">
        <v>201</v>
      </c>
      <c r="AO1636" t="s">
        <v>136</v>
      </c>
      <c r="AQ1636" t="s">
        <v>135</v>
      </c>
      <c r="AU1636" t="s">
        <v>135</v>
      </c>
      <c r="AV1636" t="s">
        <v>135</v>
      </c>
      <c r="AX1636" t="s">
        <v>135</v>
      </c>
      <c r="AY1636" t="s">
        <v>135</v>
      </c>
    </row>
    <row r="1637" spans="1:51" customFormat="1" x14ac:dyDescent="0.25">
      <c r="A1637">
        <v>332907</v>
      </c>
      <c r="B1637" t="s">
        <v>201</v>
      </c>
      <c r="AG1637" t="s">
        <v>135</v>
      </c>
      <c r="AO1637" t="s">
        <v>135</v>
      </c>
      <c r="AP1637" t="s">
        <v>135</v>
      </c>
      <c r="AQ1637" t="s">
        <v>133</v>
      </c>
      <c r="AU1637" t="s">
        <v>133</v>
      </c>
      <c r="AW1637" t="s">
        <v>133</v>
      </c>
      <c r="AY1637" t="s">
        <v>136</v>
      </c>
    </row>
    <row r="1638" spans="1:51" customFormat="1" x14ac:dyDescent="0.25">
      <c r="A1638">
        <v>333876</v>
      </c>
      <c r="B1638" t="s">
        <v>201</v>
      </c>
      <c r="AY1638" t="s">
        <v>136</v>
      </c>
    </row>
    <row r="1639" spans="1:51" customFormat="1" x14ac:dyDescent="0.25">
      <c r="A1639">
        <v>334327</v>
      </c>
      <c r="B1639" t="s">
        <v>201</v>
      </c>
      <c r="P1639" t="s">
        <v>136</v>
      </c>
      <c r="AK1639" t="s">
        <v>136</v>
      </c>
      <c r="AO1639" t="s">
        <v>136</v>
      </c>
      <c r="AP1639" t="s">
        <v>136</v>
      </c>
      <c r="AQ1639" t="s">
        <v>135</v>
      </c>
      <c r="AV1639" t="s">
        <v>136</v>
      </c>
      <c r="AY1639" t="s">
        <v>135</v>
      </c>
    </row>
    <row r="1640" spans="1:51" customFormat="1" x14ac:dyDescent="0.25">
      <c r="A1640">
        <v>334528</v>
      </c>
      <c r="B1640" t="s">
        <v>201</v>
      </c>
      <c r="AG1640" t="s">
        <v>136</v>
      </c>
      <c r="AL1640" t="s">
        <v>136</v>
      </c>
      <c r="AP1640" t="s">
        <v>136</v>
      </c>
      <c r="AQ1640" t="s">
        <v>136</v>
      </c>
      <c r="AT1640" t="s">
        <v>136</v>
      </c>
      <c r="AV1640" t="s">
        <v>135</v>
      </c>
      <c r="AW1640" t="s">
        <v>135</v>
      </c>
      <c r="AX1640" t="s">
        <v>136</v>
      </c>
      <c r="AY1640" t="s">
        <v>136</v>
      </c>
    </row>
    <row r="1641" spans="1:51" customFormat="1" x14ac:dyDescent="0.25">
      <c r="A1641">
        <v>334588</v>
      </c>
      <c r="B1641" t="s">
        <v>201</v>
      </c>
      <c r="V1641" t="s">
        <v>135</v>
      </c>
      <c r="AQ1641" t="s">
        <v>136</v>
      </c>
    </row>
    <row r="1642" spans="1:51" customFormat="1" x14ac:dyDescent="0.25">
      <c r="A1642">
        <v>334647</v>
      </c>
      <c r="B1642" t="s">
        <v>201</v>
      </c>
      <c r="AV1642" t="s">
        <v>136</v>
      </c>
    </row>
    <row r="1643" spans="1:51" customFormat="1" x14ac:dyDescent="0.25">
      <c r="A1643">
        <v>334815</v>
      </c>
      <c r="B1643" t="s">
        <v>201</v>
      </c>
      <c r="V1643" t="s">
        <v>135</v>
      </c>
      <c r="AP1643" t="s">
        <v>136</v>
      </c>
    </row>
    <row r="1644" spans="1:51" customFormat="1" x14ac:dyDescent="0.25">
      <c r="A1644">
        <v>335296</v>
      </c>
      <c r="B1644" t="s">
        <v>201</v>
      </c>
      <c r="AC1644" t="s">
        <v>136</v>
      </c>
      <c r="AG1644" t="s">
        <v>136</v>
      </c>
      <c r="AM1644" t="s">
        <v>136</v>
      </c>
      <c r="AP1644" t="s">
        <v>136</v>
      </c>
      <c r="AQ1644" t="s">
        <v>136</v>
      </c>
      <c r="AT1644" t="s">
        <v>136</v>
      </c>
      <c r="AV1644" t="s">
        <v>135</v>
      </c>
      <c r="AW1644" t="s">
        <v>135</v>
      </c>
      <c r="AX1644" t="s">
        <v>135</v>
      </c>
      <c r="AY1644" t="s">
        <v>135</v>
      </c>
    </row>
    <row r="1645" spans="1:51" customFormat="1" x14ac:dyDescent="0.25">
      <c r="A1645">
        <v>335314</v>
      </c>
      <c r="B1645" t="s">
        <v>201</v>
      </c>
      <c r="AG1645" t="s">
        <v>136</v>
      </c>
      <c r="AP1645" t="s">
        <v>135</v>
      </c>
      <c r="AQ1645" t="s">
        <v>133</v>
      </c>
      <c r="AT1645" t="s">
        <v>136</v>
      </c>
      <c r="AV1645" t="s">
        <v>136</v>
      </c>
      <c r="AW1645" t="s">
        <v>135</v>
      </c>
      <c r="AY1645" t="s">
        <v>136</v>
      </c>
    </row>
    <row r="1646" spans="1:51" customFormat="1" x14ac:dyDescent="0.25">
      <c r="A1646">
        <v>335340</v>
      </c>
      <c r="B1646" t="s">
        <v>201</v>
      </c>
      <c r="AI1646" t="s">
        <v>136</v>
      </c>
      <c r="AQ1646" t="s">
        <v>136</v>
      </c>
    </row>
    <row r="1647" spans="1:51" customFormat="1" x14ac:dyDescent="0.25">
      <c r="A1647">
        <v>335398</v>
      </c>
      <c r="B1647" t="s">
        <v>201</v>
      </c>
      <c r="AQ1647" t="s">
        <v>136</v>
      </c>
    </row>
    <row r="1648" spans="1:51" customFormat="1" x14ac:dyDescent="0.25">
      <c r="A1648">
        <v>335453</v>
      </c>
      <c r="B1648" t="s">
        <v>201</v>
      </c>
      <c r="AV1648" t="s">
        <v>136</v>
      </c>
      <c r="AX1648" t="s">
        <v>136</v>
      </c>
    </row>
    <row r="1649" spans="1:51" customFormat="1" x14ac:dyDescent="0.25">
      <c r="A1649">
        <v>335464</v>
      </c>
      <c r="B1649" t="s">
        <v>201</v>
      </c>
      <c r="W1649" t="s">
        <v>136</v>
      </c>
      <c r="AJ1649" t="s">
        <v>136</v>
      </c>
      <c r="AP1649" t="s">
        <v>136</v>
      </c>
      <c r="AQ1649" t="s">
        <v>136</v>
      </c>
      <c r="AV1649" t="s">
        <v>135</v>
      </c>
      <c r="AW1649" t="s">
        <v>135</v>
      </c>
      <c r="AY1649" t="s">
        <v>135</v>
      </c>
    </row>
    <row r="1650" spans="1:51" customFormat="1" x14ac:dyDescent="0.25">
      <c r="A1650">
        <v>335480</v>
      </c>
      <c r="B1650" t="s">
        <v>201</v>
      </c>
      <c r="AC1650" t="s">
        <v>136</v>
      </c>
    </row>
    <row r="1651" spans="1:51" customFormat="1" x14ac:dyDescent="0.25">
      <c r="A1651">
        <v>335665</v>
      </c>
      <c r="B1651" t="s">
        <v>201</v>
      </c>
      <c r="AQ1651" t="s">
        <v>136</v>
      </c>
      <c r="AY1651" t="s">
        <v>136</v>
      </c>
    </row>
    <row r="1652" spans="1:51" customFormat="1" x14ac:dyDescent="0.25">
      <c r="A1652">
        <v>335862</v>
      </c>
      <c r="B1652" t="s">
        <v>201</v>
      </c>
      <c r="AG1652" t="s">
        <v>136</v>
      </c>
      <c r="AL1652" t="s">
        <v>136</v>
      </c>
      <c r="AM1652" t="s">
        <v>136</v>
      </c>
      <c r="AQ1652" t="s">
        <v>136</v>
      </c>
      <c r="AT1652" t="s">
        <v>136</v>
      </c>
      <c r="AV1652" t="s">
        <v>135</v>
      </c>
      <c r="AW1652" t="s">
        <v>135</v>
      </c>
      <c r="AX1652" t="s">
        <v>135</v>
      </c>
    </row>
    <row r="1653" spans="1:51" customFormat="1" x14ac:dyDescent="0.25">
      <c r="A1653">
        <v>336033</v>
      </c>
      <c r="B1653" t="s">
        <v>201</v>
      </c>
      <c r="W1653" t="s">
        <v>136</v>
      </c>
      <c r="AQ1653" t="s">
        <v>136</v>
      </c>
      <c r="AU1653" t="s">
        <v>135</v>
      </c>
      <c r="AV1653" t="s">
        <v>135</v>
      </c>
      <c r="AW1653" t="s">
        <v>135</v>
      </c>
      <c r="AY1653" t="s">
        <v>135</v>
      </c>
    </row>
    <row r="1654" spans="1:51" customFormat="1" x14ac:dyDescent="0.25">
      <c r="A1654">
        <v>336083</v>
      </c>
      <c r="B1654" t="s">
        <v>201</v>
      </c>
      <c r="AM1654" t="s">
        <v>136</v>
      </c>
      <c r="AP1654" t="s">
        <v>136</v>
      </c>
      <c r="AQ1654" t="s">
        <v>135</v>
      </c>
      <c r="AT1654" t="s">
        <v>136</v>
      </c>
      <c r="AV1654" t="s">
        <v>135</v>
      </c>
      <c r="AW1654" t="s">
        <v>135</v>
      </c>
      <c r="AX1654" t="s">
        <v>135</v>
      </c>
      <c r="AY1654" t="s">
        <v>135</v>
      </c>
    </row>
    <row r="1655" spans="1:51" customFormat="1" x14ac:dyDescent="0.25">
      <c r="A1655">
        <v>336093</v>
      </c>
      <c r="B1655" t="s">
        <v>201</v>
      </c>
      <c r="AV1655" t="s">
        <v>136</v>
      </c>
    </row>
    <row r="1656" spans="1:51" customFormat="1" x14ac:dyDescent="0.25">
      <c r="A1656">
        <v>336094</v>
      </c>
      <c r="B1656" t="s">
        <v>201</v>
      </c>
      <c r="AQ1656" t="s">
        <v>136</v>
      </c>
    </row>
    <row r="1657" spans="1:51" customFormat="1" x14ac:dyDescent="0.25">
      <c r="A1657">
        <v>336391</v>
      </c>
      <c r="B1657" t="s">
        <v>201</v>
      </c>
      <c r="AV1657" t="s">
        <v>136</v>
      </c>
      <c r="AY1657" t="s">
        <v>136</v>
      </c>
    </row>
    <row r="1658" spans="1:51" customFormat="1" x14ac:dyDescent="0.25">
      <c r="A1658">
        <v>336435</v>
      </c>
      <c r="B1658" t="s">
        <v>201</v>
      </c>
      <c r="AM1658" t="s">
        <v>136</v>
      </c>
    </row>
    <row r="1659" spans="1:51" customFormat="1" x14ac:dyDescent="0.25">
      <c r="A1659">
        <v>337125</v>
      </c>
      <c r="B1659" t="s">
        <v>201</v>
      </c>
      <c r="AP1659" t="s">
        <v>136</v>
      </c>
    </row>
    <row r="1660" spans="1:51" customFormat="1" x14ac:dyDescent="0.25">
      <c r="A1660">
        <v>337145</v>
      </c>
      <c r="B1660" t="s">
        <v>201</v>
      </c>
      <c r="AT1660" t="s">
        <v>136</v>
      </c>
    </row>
    <row r="1661" spans="1:51" customFormat="1" x14ac:dyDescent="0.25">
      <c r="A1661">
        <v>337320</v>
      </c>
      <c r="B1661" t="s">
        <v>201</v>
      </c>
      <c r="W1661" t="s">
        <v>136</v>
      </c>
      <c r="AP1661" t="s">
        <v>136</v>
      </c>
      <c r="AX1661" t="s">
        <v>136</v>
      </c>
    </row>
    <row r="1662" spans="1:51" customFormat="1" x14ac:dyDescent="0.25">
      <c r="A1662">
        <v>337344</v>
      </c>
      <c r="B1662" t="s">
        <v>201</v>
      </c>
      <c r="AQ1662" t="s">
        <v>136</v>
      </c>
      <c r="AV1662" t="s">
        <v>135</v>
      </c>
      <c r="AW1662" t="s">
        <v>135</v>
      </c>
      <c r="AX1662" t="s">
        <v>135</v>
      </c>
      <c r="AY1662" t="s">
        <v>135</v>
      </c>
    </row>
    <row r="1663" spans="1:51" customFormat="1" x14ac:dyDescent="0.25">
      <c r="A1663">
        <v>337355</v>
      </c>
      <c r="B1663" t="s">
        <v>201</v>
      </c>
      <c r="AV1663" t="s">
        <v>136</v>
      </c>
    </row>
    <row r="1664" spans="1:51" customFormat="1" x14ac:dyDescent="0.25">
      <c r="A1664">
        <v>337382</v>
      </c>
      <c r="B1664" t="s">
        <v>201</v>
      </c>
      <c r="AY1664" t="s">
        <v>136</v>
      </c>
    </row>
    <row r="1665" spans="1:51" customFormat="1" x14ac:dyDescent="0.25">
      <c r="A1665">
        <v>337410</v>
      </c>
      <c r="B1665" t="s">
        <v>201</v>
      </c>
      <c r="AJ1665" t="s">
        <v>135</v>
      </c>
      <c r="AL1665" t="s">
        <v>135</v>
      </c>
      <c r="AQ1665" t="s">
        <v>135</v>
      </c>
      <c r="AT1665" t="s">
        <v>136</v>
      </c>
      <c r="AV1665" t="s">
        <v>133</v>
      </c>
      <c r="AW1665" t="s">
        <v>133</v>
      </c>
      <c r="AY1665" t="s">
        <v>135</v>
      </c>
    </row>
    <row r="1666" spans="1:51" customFormat="1" x14ac:dyDescent="0.25">
      <c r="A1666">
        <v>337433</v>
      </c>
      <c r="B1666" t="s">
        <v>201</v>
      </c>
      <c r="AM1666" t="s">
        <v>136</v>
      </c>
      <c r="AO1666" t="s">
        <v>135</v>
      </c>
      <c r="AP1666" t="s">
        <v>135</v>
      </c>
      <c r="AQ1666" t="s">
        <v>136</v>
      </c>
      <c r="AV1666" t="s">
        <v>135</v>
      </c>
      <c r="AX1666" t="s">
        <v>135</v>
      </c>
      <c r="AY1666" t="s">
        <v>135</v>
      </c>
    </row>
    <row r="1667" spans="1:51" customFormat="1" x14ac:dyDescent="0.25">
      <c r="A1667">
        <v>337855</v>
      </c>
      <c r="B1667" t="s">
        <v>201</v>
      </c>
      <c r="AV1667" t="s">
        <v>136</v>
      </c>
    </row>
    <row r="1668" spans="1:51" customFormat="1" x14ac:dyDescent="0.25">
      <c r="A1668">
        <v>337873</v>
      </c>
      <c r="B1668" t="s">
        <v>201</v>
      </c>
      <c r="AC1668" t="s">
        <v>136</v>
      </c>
      <c r="AQ1668" t="s">
        <v>136</v>
      </c>
      <c r="AV1668" t="s">
        <v>136</v>
      </c>
    </row>
    <row r="1669" spans="1:51" customFormat="1" x14ac:dyDescent="0.25">
      <c r="A1669">
        <v>338072</v>
      </c>
      <c r="B1669" t="s">
        <v>201</v>
      </c>
      <c r="AG1669" t="s">
        <v>136</v>
      </c>
      <c r="AJ1669" t="s">
        <v>136</v>
      </c>
      <c r="AK1669" t="s">
        <v>136</v>
      </c>
      <c r="AL1669" t="s">
        <v>136</v>
      </c>
      <c r="AQ1669" t="s">
        <v>135</v>
      </c>
      <c r="AT1669" t="s">
        <v>135</v>
      </c>
      <c r="AV1669" t="s">
        <v>135</v>
      </c>
      <c r="AW1669" t="s">
        <v>135</v>
      </c>
      <c r="AX1669" t="s">
        <v>135</v>
      </c>
      <c r="AY1669" t="s">
        <v>135</v>
      </c>
    </row>
    <row r="1670" spans="1:51" customFormat="1" x14ac:dyDescent="0.25">
      <c r="A1670">
        <v>338105</v>
      </c>
      <c r="B1670" t="s">
        <v>201</v>
      </c>
      <c r="AK1670" t="s">
        <v>133</v>
      </c>
      <c r="AP1670" t="s">
        <v>133</v>
      </c>
      <c r="AQ1670" t="s">
        <v>135</v>
      </c>
      <c r="AT1670" t="s">
        <v>135</v>
      </c>
      <c r="AV1670" t="s">
        <v>135</v>
      </c>
      <c r="AX1670" t="s">
        <v>135</v>
      </c>
    </row>
    <row r="1671" spans="1:51" customFormat="1" x14ac:dyDescent="0.25">
      <c r="A1671">
        <v>338906</v>
      </c>
      <c r="B1671" t="s">
        <v>201</v>
      </c>
      <c r="AG1671" t="s">
        <v>136</v>
      </c>
      <c r="AI1671" t="s">
        <v>136</v>
      </c>
      <c r="AM1671" t="s">
        <v>136</v>
      </c>
      <c r="AQ1671" t="s">
        <v>136</v>
      </c>
      <c r="AV1671" t="s">
        <v>135</v>
      </c>
      <c r="AX1671" t="s">
        <v>135</v>
      </c>
      <c r="AY1671" t="s">
        <v>135</v>
      </c>
    </row>
    <row r="1672" spans="1:51" customFormat="1" x14ac:dyDescent="0.25">
      <c r="A1672">
        <v>338931</v>
      </c>
      <c r="B1672" t="s">
        <v>201</v>
      </c>
      <c r="AC1672" t="s">
        <v>136</v>
      </c>
      <c r="AP1672" t="s">
        <v>136</v>
      </c>
      <c r="AQ1672" t="s">
        <v>136</v>
      </c>
      <c r="AT1672" t="s">
        <v>136</v>
      </c>
      <c r="AV1672" t="s">
        <v>135</v>
      </c>
      <c r="AW1672" t="s">
        <v>135</v>
      </c>
      <c r="AX1672" t="s">
        <v>135</v>
      </c>
      <c r="AY1672" t="s">
        <v>135</v>
      </c>
    </row>
    <row r="1673" spans="1:51" customFormat="1" x14ac:dyDescent="0.25">
      <c r="A1673">
        <v>330799</v>
      </c>
      <c r="B1673" t="s">
        <v>201</v>
      </c>
      <c r="AC1673" t="s">
        <v>136</v>
      </c>
      <c r="AG1673" t="s">
        <v>133</v>
      </c>
      <c r="AO1673" t="s">
        <v>135</v>
      </c>
      <c r="AP1673" t="s">
        <v>135</v>
      </c>
      <c r="AQ1673" t="s">
        <v>133</v>
      </c>
      <c r="AS1673" t="s">
        <v>133</v>
      </c>
      <c r="AU1673" t="s">
        <v>133</v>
      </c>
      <c r="AV1673" t="s">
        <v>133</v>
      </c>
      <c r="AW1673" t="s">
        <v>133</v>
      </c>
      <c r="AX1673" t="s">
        <v>133</v>
      </c>
      <c r="AY1673" t="s">
        <v>133</v>
      </c>
    </row>
    <row r="1674" spans="1:51" customFormat="1" x14ac:dyDescent="0.25">
      <c r="A1674">
        <v>335706</v>
      </c>
      <c r="B1674" t="s">
        <v>201</v>
      </c>
      <c r="AQ1674" t="s">
        <v>136</v>
      </c>
      <c r="AX1674" t="s">
        <v>136</v>
      </c>
    </row>
    <row r="1675" spans="1:51" customFormat="1" x14ac:dyDescent="0.25">
      <c r="A1675">
        <v>329393</v>
      </c>
      <c r="B1675" t="s">
        <v>201</v>
      </c>
      <c r="W1675" t="s">
        <v>136</v>
      </c>
      <c r="AH1675" t="s">
        <v>133</v>
      </c>
      <c r="AK1675" t="s">
        <v>136</v>
      </c>
      <c r="AM1675" t="s">
        <v>136</v>
      </c>
      <c r="AO1675" t="s">
        <v>136</v>
      </c>
      <c r="AP1675" t="s">
        <v>135</v>
      </c>
      <c r="AQ1675" t="s">
        <v>135</v>
      </c>
      <c r="AT1675" t="s">
        <v>136</v>
      </c>
      <c r="AU1675" t="s">
        <v>135</v>
      </c>
      <c r="AV1675" t="s">
        <v>133</v>
      </c>
      <c r="AW1675" t="s">
        <v>135</v>
      </c>
      <c r="AX1675" t="s">
        <v>135</v>
      </c>
      <c r="AY1675" t="s">
        <v>135</v>
      </c>
    </row>
    <row r="1676" spans="1:51" customFormat="1" x14ac:dyDescent="0.25">
      <c r="A1676">
        <v>328216</v>
      </c>
      <c r="B1676" t="s">
        <v>201</v>
      </c>
      <c r="AW1676" t="s">
        <v>136</v>
      </c>
    </row>
    <row r="1677" spans="1:51" customFormat="1" x14ac:dyDescent="0.25">
      <c r="A1677">
        <v>333391</v>
      </c>
      <c r="B1677" t="s">
        <v>201</v>
      </c>
      <c r="AH1677" t="s">
        <v>133</v>
      </c>
      <c r="AM1677" t="s">
        <v>135</v>
      </c>
      <c r="AQ1677" t="s">
        <v>133</v>
      </c>
      <c r="AU1677" t="s">
        <v>133</v>
      </c>
      <c r="AV1677" t="s">
        <v>133</v>
      </c>
      <c r="AW1677" t="s">
        <v>133</v>
      </c>
      <c r="AX1677" t="s">
        <v>133</v>
      </c>
      <c r="AY1677" t="s">
        <v>133</v>
      </c>
    </row>
    <row r="1678" spans="1:51" customFormat="1" x14ac:dyDescent="0.25">
      <c r="A1678">
        <v>326434</v>
      </c>
      <c r="B1678" t="s">
        <v>201</v>
      </c>
      <c r="P1678" t="s">
        <v>136</v>
      </c>
      <c r="AL1678" t="s">
        <v>136</v>
      </c>
      <c r="AQ1678" t="s">
        <v>136</v>
      </c>
      <c r="AT1678" t="s">
        <v>136</v>
      </c>
      <c r="AV1678" t="s">
        <v>135</v>
      </c>
      <c r="AW1678" t="s">
        <v>135</v>
      </c>
      <c r="AY1678" t="s">
        <v>135</v>
      </c>
    </row>
    <row r="1679" spans="1:51" customFormat="1" x14ac:dyDescent="0.25">
      <c r="A1679">
        <v>333239</v>
      </c>
      <c r="B1679" t="s">
        <v>201</v>
      </c>
      <c r="AG1679" t="s">
        <v>136</v>
      </c>
      <c r="AM1679" t="s">
        <v>136</v>
      </c>
      <c r="AQ1679" t="s">
        <v>136</v>
      </c>
      <c r="AV1679" t="s">
        <v>136</v>
      </c>
      <c r="AW1679" t="s">
        <v>136</v>
      </c>
      <c r="AX1679" t="s">
        <v>136</v>
      </c>
      <c r="AY1679" t="s">
        <v>136</v>
      </c>
    </row>
    <row r="1680" spans="1:51" customFormat="1" x14ac:dyDescent="0.25">
      <c r="A1680">
        <v>328446</v>
      </c>
      <c r="B1680" t="s">
        <v>201</v>
      </c>
      <c r="P1680" t="s">
        <v>136</v>
      </c>
      <c r="AM1680" t="s">
        <v>136</v>
      </c>
      <c r="AP1680" t="s">
        <v>135</v>
      </c>
      <c r="AQ1680" t="s">
        <v>135</v>
      </c>
      <c r="AT1680" t="s">
        <v>136</v>
      </c>
      <c r="AU1680" t="s">
        <v>135</v>
      </c>
      <c r="AW1680" t="s">
        <v>135</v>
      </c>
      <c r="AY1680" t="s">
        <v>135</v>
      </c>
    </row>
    <row r="1681" spans="1:51" customFormat="1" x14ac:dyDescent="0.25">
      <c r="A1681">
        <v>330733</v>
      </c>
      <c r="B1681" t="s">
        <v>201</v>
      </c>
      <c r="AC1681" t="s">
        <v>136</v>
      </c>
    </row>
    <row r="1682" spans="1:51" customFormat="1" x14ac:dyDescent="0.25">
      <c r="A1682">
        <v>334593</v>
      </c>
      <c r="B1682" t="s">
        <v>201</v>
      </c>
      <c r="AQ1682" t="s">
        <v>133</v>
      </c>
      <c r="AT1682" t="s">
        <v>136</v>
      </c>
      <c r="AU1682" t="s">
        <v>135</v>
      </c>
      <c r="AV1682" t="s">
        <v>135</v>
      </c>
      <c r="AW1682" t="s">
        <v>133</v>
      </c>
      <c r="AX1682" t="s">
        <v>135</v>
      </c>
      <c r="AY1682" t="s">
        <v>133</v>
      </c>
    </row>
    <row r="1683" spans="1:51" customFormat="1" x14ac:dyDescent="0.25">
      <c r="A1683">
        <v>334878</v>
      </c>
      <c r="B1683" t="s">
        <v>201</v>
      </c>
      <c r="AQ1683" t="s">
        <v>136</v>
      </c>
    </row>
    <row r="1684" spans="1:51" customFormat="1" x14ac:dyDescent="0.25">
      <c r="A1684">
        <v>333211</v>
      </c>
      <c r="B1684" t="s">
        <v>201</v>
      </c>
      <c r="AV1684" t="s">
        <v>136</v>
      </c>
    </row>
    <row r="1685" spans="1:51" customFormat="1" x14ac:dyDescent="0.25">
      <c r="A1685">
        <v>326546</v>
      </c>
      <c r="B1685" t="s">
        <v>201</v>
      </c>
      <c r="AG1685" t="s">
        <v>135</v>
      </c>
      <c r="AJ1685" t="s">
        <v>136</v>
      </c>
      <c r="AM1685" t="s">
        <v>136</v>
      </c>
      <c r="AQ1685" t="s">
        <v>133</v>
      </c>
      <c r="AT1685" t="s">
        <v>135</v>
      </c>
      <c r="AV1685" t="s">
        <v>135</v>
      </c>
      <c r="AX1685" t="s">
        <v>135</v>
      </c>
    </row>
    <row r="1686" spans="1:51" customFormat="1" x14ac:dyDescent="0.25">
      <c r="A1686">
        <v>332083</v>
      </c>
      <c r="B1686" t="s">
        <v>201</v>
      </c>
      <c r="Z1686" t="s">
        <v>135</v>
      </c>
      <c r="AO1686" t="s">
        <v>136</v>
      </c>
      <c r="AP1686" t="s">
        <v>136</v>
      </c>
      <c r="AT1686" t="s">
        <v>133</v>
      </c>
      <c r="AU1686" t="s">
        <v>133</v>
      </c>
      <c r="AW1686" t="s">
        <v>133</v>
      </c>
      <c r="AX1686" t="s">
        <v>133</v>
      </c>
    </row>
    <row r="1687" spans="1:51" customFormat="1" x14ac:dyDescent="0.25">
      <c r="A1687">
        <v>333110</v>
      </c>
      <c r="B1687" t="s">
        <v>201</v>
      </c>
      <c r="AP1687" t="s">
        <v>136</v>
      </c>
    </row>
    <row r="1688" spans="1:51" customFormat="1" x14ac:dyDescent="0.25">
      <c r="A1688">
        <v>331979</v>
      </c>
      <c r="B1688" t="s">
        <v>201</v>
      </c>
      <c r="AQ1688" t="s">
        <v>136</v>
      </c>
    </row>
    <row r="1689" spans="1:51" customFormat="1" x14ac:dyDescent="0.25">
      <c r="A1689">
        <v>337605</v>
      </c>
      <c r="B1689" t="s">
        <v>201</v>
      </c>
      <c r="AK1689" t="s">
        <v>136</v>
      </c>
      <c r="AM1689" t="s">
        <v>136</v>
      </c>
      <c r="AP1689" t="s">
        <v>135</v>
      </c>
      <c r="AQ1689" t="s">
        <v>135</v>
      </c>
      <c r="AR1689" t="s">
        <v>135</v>
      </c>
      <c r="AT1689" t="s">
        <v>136</v>
      </c>
      <c r="AU1689" t="s">
        <v>135</v>
      </c>
      <c r="AV1689" t="s">
        <v>133</v>
      </c>
      <c r="AW1689" t="s">
        <v>133</v>
      </c>
      <c r="AX1689" t="s">
        <v>133</v>
      </c>
      <c r="AY1689" t="s">
        <v>133</v>
      </c>
    </row>
    <row r="1690" spans="1:51" customFormat="1" x14ac:dyDescent="0.25">
      <c r="A1690">
        <v>333429</v>
      </c>
      <c r="B1690" t="s">
        <v>201</v>
      </c>
      <c r="P1690" t="s">
        <v>136</v>
      </c>
      <c r="AG1690" t="s">
        <v>135</v>
      </c>
      <c r="AH1690" t="s">
        <v>133</v>
      </c>
      <c r="AJ1690" t="s">
        <v>136</v>
      </c>
      <c r="AO1690" t="s">
        <v>136</v>
      </c>
      <c r="AQ1690" t="s">
        <v>133</v>
      </c>
      <c r="AR1690" t="s">
        <v>136</v>
      </c>
      <c r="AU1690" t="s">
        <v>133</v>
      </c>
      <c r="AV1690" t="s">
        <v>133</v>
      </c>
      <c r="AW1690" t="s">
        <v>133</v>
      </c>
      <c r="AX1690" t="s">
        <v>133</v>
      </c>
      <c r="AY1690" t="s">
        <v>135</v>
      </c>
    </row>
    <row r="1691" spans="1:51" customFormat="1" x14ac:dyDescent="0.25">
      <c r="A1691">
        <v>328681</v>
      </c>
      <c r="B1691" t="s">
        <v>201</v>
      </c>
      <c r="AC1691" t="s">
        <v>136</v>
      </c>
      <c r="AL1691" t="s">
        <v>136</v>
      </c>
      <c r="AV1691" t="s">
        <v>136</v>
      </c>
      <c r="AW1691" t="s">
        <v>136</v>
      </c>
      <c r="AX1691" t="s">
        <v>136</v>
      </c>
      <c r="AY1691" t="s">
        <v>136</v>
      </c>
    </row>
    <row r="1692" spans="1:51" customFormat="1" x14ac:dyDescent="0.25">
      <c r="A1692">
        <v>332173</v>
      </c>
      <c r="B1692" t="s">
        <v>201</v>
      </c>
      <c r="AE1692" t="s">
        <v>136</v>
      </c>
      <c r="AG1692" t="s">
        <v>136</v>
      </c>
      <c r="AI1692" t="s">
        <v>136</v>
      </c>
      <c r="AO1692" t="s">
        <v>133</v>
      </c>
      <c r="AP1692" t="s">
        <v>133</v>
      </c>
      <c r="AQ1692" t="s">
        <v>133</v>
      </c>
      <c r="AU1692" t="s">
        <v>133</v>
      </c>
      <c r="AV1692" t="s">
        <v>133</v>
      </c>
      <c r="AW1692" t="s">
        <v>133</v>
      </c>
      <c r="AX1692" t="s">
        <v>133</v>
      </c>
    </row>
    <row r="1693" spans="1:51" customFormat="1" x14ac:dyDescent="0.25">
      <c r="A1693">
        <v>330615</v>
      </c>
      <c r="B1693" t="s">
        <v>201</v>
      </c>
      <c r="AI1693" t="s">
        <v>136</v>
      </c>
      <c r="AK1693" t="s">
        <v>136</v>
      </c>
      <c r="AO1693" t="s">
        <v>136</v>
      </c>
      <c r="AP1693" t="s">
        <v>136</v>
      </c>
      <c r="AQ1693" t="s">
        <v>136</v>
      </c>
      <c r="AR1693" t="s">
        <v>136</v>
      </c>
      <c r="AT1693" t="s">
        <v>136</v>
      </c>
      <c r="AU1693" t="s">
        <v>135</v>
      </c>
      <c r="AV1693" t="s">
        <v>135</v>
      </c>
      <c r="AW1693" t="s">
        <v>135</v>
      </c>
      <c r="AX1693" t="s">
        <v>135</v>
      </c>
      <c r="AY1693" t="s">
        <v>135</v>
      </c>
    </row>
    <row r="1694" spans="1:51" customFormat="1" x14ac:dyDescent="0.25">
      <c r="A1694">
        <v>326077</v>
      </c>
      <c r="B1694" t="s">
        <v>201</v>
      </c>
      <c r="AG1694" t="s">
        <v>136</v>
      </c>
      <c r="AK1694" t="s">
        <v>136</v>
      </c>
      <c r="AP1694" t="s">
        <v>133</v>
      </c>
      <c r="AQ1694" t="s">
        <v>135</v>
      </c>
      <c r="AR1694" t="s">
        <v>135</v>
      </c>
      <c r="AV1694" t="s">
        <v>136</v>
      </c>
      <c r="AW1694" t="s">
        <v>133</v>
      </c>
      <c r="AX1694" t="s">
        <v>135</v>
      </c>
      <c r="AY1694" t="s">
        <v>136</v>
      </c>
    </row>
    <row r="1695" spans="1:51" customFormat="1" x14ac:dyDescent="0.25">
      <c r="A1695">
        <v>336562</v>
      </c>
      <c r="B1695" t="s">
        <v>201</v>
      </c>
      <c r="AG1695" t="s">
        <v>136</v>
      </c>
      <c r="AP1695" t="s">
        <v>135</v>
      </c>
      <c r="AQ1695" t="s">
        <v>136</v>
      </c>
      <c r="AV1695" t="s">
        <v>135</v>
      </c>
      <c r="AW1695" t="s">
        <v>135</v>
      </c>
      <c r="AX1695" t="s">
        <v>135</v>
      </c>
      <c r="AY1695" t="s">
        <v>135</v>
      </c>
    </row>
    <row r="1696" spans="1:51" customFormat="1" x14ac:dyDescent="0.25">
      <c r="A1696">
        <v>333523</v>
      </c>
      <c r="B1696" t="s">
        <v>201</v>
      </c>
      <c r="AG1696" t="s">
        <v>136</v>
      </c>
      <c r="AJ1696" t="s">
        <v>136</v>
      </c>
      <c r="AV1696" t="s">
        <v>136</v>
      </c>
      <c r="AX1696" t="s">
        <v>136</v>
      </c>
    </row>
    <row r="1697" spans="1:51" customFormat="1" x14ac:dyDescent="0.25">
      <c r="A1697">
        <v>328689</v>
      </c>
      <c r="B1697" t="s">
        <v>201</v>
      </c>
      <c r="AG1697" t="s">
        <v>135</v>
      </c>
      <c r="AO1697" t="s">
        <v>136</v>
      </c>
      <c r="AQ1697" t="s">
        <v>135</v>
      </c>
      <c r="AR1697" t="s">
        <v>133</v>
      </c>
      <c r="AU1697" t="s">
        <v>133</v>
      </c>
      <c r="AW1697" t="s">
        <v>133</v>
      </c>
      <c r="AX1697" t="s">
        <v>135</v>
      </c>
      <c r="AY1697" t="s">
        <v>135</v>
      </c>
    </row>
    <row r="1698" spans="1:51" customFormat="1" x14ac:dyDescent="0.25">
      <c r="A1698">
        <v>336707</v>
      </c>
      <c r="B1698" t="s">
        <v>201</v>
      </c>
      <c r="AG1698" t="s">
        <v>136</v>
      </c>
      <c r="AM1698" t="s">
        <v>136</v>
      </c>
      <c r="AQ1698" t="s">
        <v>136</v>
      </c>
      <c r="AT1698" t="s">
        <v>136</v>
      </c>
      <c r="AV1698" t="s">
        <v>135</v>
      </c>
      <c r="AW1698" t="s">
        <v>135</v>
      </c>
      <c r="AX1698" t="s">
        <v>135</v>
      </c>
      <c r="AY1698" t="s">
        <v>135</v>
      </c>
    </row>
    <row r="1699" spans="1:51" customFormat="1" x14ac:dyDescent="0.25">
      <c r="A1699">
        <v>335137</v>
      </c>
      <c r="B1699" t="s">
        <v>201</v>
      </c>
      <c r="AG1699" t="s">
        <v>136</v>
      </c>
    </row>
    <row r="1700" spans="1:51" customFormat="1" x14ac:dyDescent="0.25">
      <c r="A1700">
        <v>333882</v>
      </c>
      <c r="B1700" t="s">
        <v>201</v>
      </c>
      <c r="G1700" t="s">
        <v>136</v>
      </c>
      <c r="AT1700" t="s">
        <v>136</v>
      </c>
      <c r="AV1700" t="s">
        <v>135</v>
      </c>
      <c r="AW1700" t="s">
        <v>135</v>
      </c>
      <c r="AX1700" t="s">
        <v>135</v>
      </c>
      <c r="AY1700" t="s">
        <v>135</v>
      </c>
    </row>
    <row r="1701" spans="1:51" customFormat="1" x14ac:dyDescent="0.25">
      <c r="A1701">
        <v>333367</v>
      </c>
      <c r="B1701" t="s">
        <v>201</v>
      </c>
      <c r="AV1701" t="s">
        <v>136</v>
      </c>
    </row>
    <row r="1702" spans="1:51" customFormat="1" x14ac:dyDescent="0.25">
      <c r="A1702">
        <v>334748</v>
      </c>
      <c r="B1702" t="s">
        <v>201</v>
      </c>
      <c r="V1702" t="s">
        <v>135</v>
      </c>
      <c r="AK1702" t="s">
        <v>136</v>
      </c>
      <c r="AO1702" t="s">
        <v>136</v>
      </c>
      <c r="AQ1702" t="s">
        <v>136</v>
      </c>
      <c r="AT1702" t="s">
        <v>136</v>
      </c>
      <c r="AU1702" t="s">
        <v>135</v>
      </c>
      <c r="AV1702" t="s">
        <v>135</v>
      </c>
      <c r="AW1702" t="s">
        <v>135</v>
      </c>
    </row>
    <row r="1703" spans="1:51" customFormat="1" x14ac:dyDescent="0.25">
      <c r="A1703">
        <v>329215</v>
      </c>
      <c r="B1703" t="s">
        <v>201</v>
      </c>
      <c r="AG1703" t="s">
        <v>136</v>
      </c>
      <c r="AK1703" t="s">
        <v>136</v>
      </c>
      <c r="AM1703" t="s">
        <v>136</v>
      </c>
      <c r="AP1703" t="s">
        <v>136</v>
      </c>
      <c r="AQ1703" t="s">
        <v>133</v>
      </c>
      <c r="AV1703" t="s">
        <v>133</v>
      </c>
      <c r="AW1703" t="s">
        <v>135</v>
      </c>
      <c r="AY1703" t="s">
        <v>136</v>
      </c>
    </row>
    <row r="1704" spans="1:51" customFormat="1" x14ac:dyDescent="0.25">
      <c r="A1704">
        <v>334738</v>
      </c>
      <c r="B1704" t="s">
        <v>201</v>
      </c>
      <c r="AA1704" t="s">
        <v>136</v>
      </c>
      <c r="AM1704" t="s">
        <v>136</v>
      </c>
      <c r="AQ1704" t="s">
        <v>133</v>
      </c>
      <c r="AV1704" t="s">
        <v>135</v>
      </c>
      <c r="AW1704" t="s">
        <v>135</v>
      </c>
      <c r="AX1704" t="s">
        <v>135</v>
      </c>
      <c r="AY1704" t="s">
        <v>135</v>
      </c>
    </row>
    <row r="1705" spans="1:51" customFormat="1" x14ac:dyDescent="0.25">
      <c r="A1705">
        <v>335276</v>
      </c>
      <c r="B1705" t="s">
        <v>201</v>
      </c>
      <c r="AQ1705" t="s">
        <v>136</v>
      </c>
    </row>
    <row r="1706" spans="1:51" customFormat="1" x14ac:dyDescent="0.25">
      <c r="A1706">
        <v>332742</v>
      </c>
      <c r="B1706" t="s">
        <v>201</v>
      </c>
      <c r="AM1706" t="s">
        <v>136</v>
      </c>
      <c r="AQ1706" t="s">
        <v>136</v>
      </c>
    </row>
    <row r="1707" spans="1:51" customFormat="1" x14ac:dyDescent="0.25">
      <c r="A1707">
        <v>331134</v>
      </c>
      <c r="B1707" t="s">
        <v>201</v>
      </c>
      <c r="AG1707" t="s">
        <v>136</v>
      </c>
      <c r="AQ1707" t="s">
        <v>136</v>
      </c>
    </row>
    <row r="1708" spans="1:51" customFormat="1" x14ac:dyDescent="0.25">
      <c r="A1708">
        <v>337039</v>
      </c>
      <c r="B1708" t="s">
        <v>201</v>
      </c>
      <c r="AG1708" t="s">
        <v>136</v>
      </c>
      <c r="AP1708" t="s">
        <v>136</v>
      </c>
      <c r="AQ1708" t="s">
        <v>135</v>
      </c>
      <c r="AW1708" t="s">
        <v>135</v>
      </c>
      <c r="AY1708" t="s">
        <v>135</v>
      </c>
    </row>
    <row r="1709" spans="1:51" customFormat="1" x14ac:dyDescent="0.25">
      <c r="A1709">
        <v>331664</v>
      </c>
      <c r="B1709" t="s">
        <v>201</v>
      </c>
      <c r="AF1709" t="s">
        <v>136</v>
      </c>
      <c r="AM1709" t="s">
        <v>136</v>
      </c>
      <c r="AO1709" t="s">
        <v>136</v>
      </c>
      <c r="AQ1709" t="s">
        <v>133</v>
      </c>
      <c r="AT1709" t="s">
        <v>136</v>
      </c>
      <c r="AV1709" t="s">
        <v>135</v>
      </c>
      <c r="AX1709" t="s">
        <v>135</v>
      </c>
      <c r="AY1709" t="s">
        <v>135</v>
      </c>
    </row>
    <row r="1710" spans="1:51" customFormat="1" x14ac:dyDescent="0.25">
      <c r="A1710">
        <v>337266</v>
      </c>
      <c r="B1710" t="s">
        <v>201</v>
      </c>
      <c r="F1710" t="s">
        <v>136</v>
      </c>
      <c r="AE1710" t="s">
        <v>136</v>
      </c>
      <c r="AG1710" t="s">
        <v>136</v>
      </c>
      <c r="AL1710" t="s">
        <v>136</v>
      </c>
      <c r="AO1710" t="s">
        <v>136</v>
      </c>
      <c r="AQ1710" t="s">
        <v>136</v>
      </c>
      <c r="AT1710" t="s">
        <v>136</v>
      </c>
      <c r="AV1710" t="s">
        <v>133</v>
      </c>
      <c r="AW1710" t="s">
        <v>135</v>
      </c>
      <c r="AX1710" t="s">
        <v>135</v>
      </c>
      <c r="AY1710" t="s">
        <v>133</v>
      </c>
    </row>
    <row r="1711" spans="1:51" customFormat="1" x14ac:dyDescent="0.25">
      <c r="A1711">
        <v>326153</v>
      </c>
      <c r="B1711" t="s">
        <v>201</v>
      </c>
      <c r="I1711" t="s">
        <v>136</v>
      </c>
      <c r="V1711" t="s">
        <v>136</v>
      </c>
      <c r="AG1711" t="s">
        <v>133</v>
      </c>
      <c r="AH1711" t="s">
        <v>133</v>
      </c>
      <c r="AM1711" t="s">
        <v>136</v>
      </c>
      <c r="AP1711" t="s">
        <v>133</v>
      </c>
      <c r="AQ1711" t="s">
        <v>133</v>
      </c>
      <c r="AV1711" t="s">
        <v>133</v>
      </c>
      <c r="AW1711" t="s">
        <v>133</v>
      </c>
      <c r="AY1711" t="s">
        <v>133</v>
      </c>
    </row>
    <row r="1712" spans="1:51" customFormat="1" x14ac:dyDescent="0.25">
      <c r="A1712">
        <v>327246</v>
      </c>
      <c r="B1712" t="s">
        <v>201</v>
      </c>
      <c r="Z1712" t="s">
        <v>136</v>
      </c>
      <c r="AC1712" t="s">
        <v>136</v>
      </c>
      <c r="AG1712" t="s">
        <v>136</v>
      </c>
      <c r="AK1712" t="s">
        <v>136</v>
      </c>
      <c r="AP1712" t="s">
        <v>135</v>
      </c>
      <c r="AQ1712" t="s">
        <v>133</v>
      </c>
      <c r="AV1712" t="s">
        <v>135</v>
      </c>
      <c r="AW1712" t="s">
        <v>135</v>
      </c>
      <c r="AY1712" t="s">
        <v>135</v>
      </c>
    </row>
    <row r="1713" spans="1:51" customFormat="1" x14ac:dyDescent="0.25">
      <c r="A1713">
        <v>338278</v>
      </c>
      <c r="B1713" t="s">
        <v>201</v>
      </c>
      <c r="AH1713" t="s">
        <v>136</v>
      </c>
      <c r="AJ1713" t="s">
        <v>136</v>
      </c>
      <c r="AM1713" t="s">
        <v>136</v>
      </c>
      <c r="AP1713" t="s">
        <v>136</v>
      </c>
      <c r="AQ1713" t="s">
        <v>136</v>
      </c>
      <c r="AS1713" t="s">
        <v>136</v>
      </c>
      <c r="AU1713" t="s">
        <v>135</v>
      </c>
      <c r="AV1713" t="s">
        <v>135</v>
      </c>
      <c r="AW1713" t="s">
        <v>135</v>
      </c>
      <c r="AY1713" t="s">
        <v>135</v>
      </c>
    </row>
    <row r="1714" spans="1:51" customFormat="1" x14ac:dyDescent="0.25">
      <c r="A1714">
        <v>327736</v>
      </c>
      <c r="B1714" t="s">
        <v>201</v>
      </c>
      <c r="AY1714" t="s">
        <v>136</v>
      </c>
    </row>
    <row r="1715" spans="1:51" customFormat="1" x14ac:dyDescent="0.25">
      <c r="A1715">
        <v>335416</v>
      </c>
      <c r="B1715" t="s">
        <v>201</v>
      </c>
      <c r="AQ1715" t="s">
        <v>135</v>
      </c>
    </row>
    <row r="1716" spans="1:51" customFormat="1" x14ac:dyDescent="0.25">
      <c r="A1716">
        <v>324092</v>
      </c>
      <c r="B1716" t="s">
        <v>201</v>
      </c>
      <c r="S1716" t="s">
        <v>135</v>
      </c>
      <c r="AC1716" t="s">
        <v>135</v>
      </c>
      <c r="AH1716" t="s">
        <v>133</v>
      </c>
      <c r="AI1716" t="s">
        <v>136</v>
      </c>
      <c r="AL1716" t="s">
        <v>133</v>
      </c>
      <c r="AO1716" t="s">
        <v>133</v>
      </c>
      <c r="AP1716" t="s">
        <v>133</v>
      </c>
      <c r="AQ1716" t="s">
        <v>133</v>
      </c>
      <c r="AS1716" t="s">
        <v>135</v>
      </c>
      <c r="AV1716" t="s">
        <v>133</v>
      </c>
      <c r="AW1716" t="s">
        <v>133</v>
      </c>
      <c r="AX1716" t="s">
        <v>133</v>
      </c>
    </row>
    <row r="1717" spans="1:51" customFormat="1" x14ac:dyDescent="0.25">
      <c r="A1717">
        <v>333551</v>
      </c>
      <c r="B1717" t="s">
        <v>201</v>
      </c>
      <c r="AG1717" t="s">
        <v>136</v>
      </c>
      <c r="AQ1717" t="s">
        <v>136</v>
      </c>
      <c r="AT1717" t="s">
        <v>136</v>
      </c>
      <c r="AY1717" t="s">
        <v>136</v>
      </c>
    </row>
    <row r="1718" spans="1:51" customFormat="1" x14ac:dyDescent="0.25">
      <c r="A1718">
        <v>326384</v>
      </c>
      <c r="B1718" t="s">
        <v>201</v>
      </c>
      <c r="I1718" t="s">
        <v>136</v>
      </c>
      <c r="AL1718" t="s">
        <v>136</v>
      </c>
      <c r="AV1718" t="s">
        <v>133</v>
      </c>
      <c r="AW1718" t="s">
        <v>133</v>
      </c>
      <c r="AY1718" t="s">
        <v>135</v>
      </c>
    </row>
    <row r="1719" spans="1:51" customFormat="1" x14ac:dyDescent="0.25">
      <c r="A1719">
        <v>324323</v>
      </c>
      <c r="B1719" t="s">
        <v>201</v>
      </c>
      <c r="P1719" t="s">
        <v>136</v>
      </c>
      <c r="AC1719" t="s">
        <v>136</v>
      </c>
      <c r="AG1719" t="s">
        <v>136</v>
      </c>
      <c r="AQ1719" t="s">
        <v>135</v>
      </c>
      <c r="AX1719" t="s">
        <v>135</v>
      </c>
    </row>
    <row r="1720" spans="1:51" customFormat="1" x14ac:dyDescent="0.25">
      <c r="A1720">
        <v>328328</v>
      </c>
      <c r="B1720" t="s">
        <v>201</v>
      </c>
      <c r="AG1720" t="s">
        <v>136</v>
      </c>
      <c r="AP1720" t="s">
        <v>135</v>
      </c>
      <c r="AQ1720" t="s">
        <v>135</v>
      </c>
      <c r="AT1720" t="s">
        <v>135</v>
      </c>
      <c r="AV1720" t="s">
        <v>133</v>
      </c>
      <c r="AW1720" t="s">
        <v>135</v>
      </c>
      <c r="AX1720" t="s">
        <v>135</v>
      </c>
      <c r="AY1720" t="s">
        <v>135</v>
      </c>
    </row>
    <row r="1721" spans="1:51" customFormat="1" x14ac:dyDescent="0.25">
      <c r="A1721">
        <v>328648</v>
      </c>
      <c r="B1721" t="s">
        <v>201</v>
      </c>
      <c r="AG1721" t="s">
        <v>136</v>
      </c>
      <c r="AQ1721" t="s">
        <v>135</v>
      </c>
      <c r="AT1721" t="s">
        <v>136</v>
      </c>
      <c r="AV1721" t="s">
        <v>135</v>
      </c>
      <c r="AW1721" t="s">
        <v>135</v>
      </c>
      <c r="AY1721" t="s">
        <v>136</v>
      </c>
    </row>
    <row r="1722" spans="1:51" customFormat="1" x14ac:dyDescent="0.25">
      <c r="A1722">
        <v>331568</v>
      </c>
      <c r="B1722" t="s">
        <v>201</v>
      </c>
      <c r="AG1722" t="s">
        <v>136</v>
      </c>
      <c r="AQ1722" t="s">
        <v>133</v>
      </c>
    </row>
    <row r="1723" spans="1:51" customFormat="1" x14ac:dyDescent="0.25">
      <c r="A1723">
        <v>332051</v>
      </c>
      <c r="B1723" t="s">
        <v>201</v>
      </c>
      <c r="AC1723" t="s">
        <v>136</v>
      </c>
      <c r="AG1723" t="s">
        <v>136</v>
      </c>
      <c r="AO1723" t="s">
        <v>135</v>
      </c>
      <c r="AP1723" t="s">
        <v>136</v>
      </c>
      <c r="AQ1723" t="s">
        <v>135</v>
      </c>
      <c r="AX1723" t="s">
        <v>136</v>
      </c>
      <c r="AY1723" t="s">
        <v>136</v>
      </c>
    </row>
    <row r="1724" spans="1:51" customFormat="1" x14ac:dyDescent="0.25">
      <c r="A1724">
        <v>333262</v>
      </c>
      <c r="B1724" t="s">
        <v>201</v>
      </c>
      <c r="AM1724" t="s">
        <v>136</v>
      </c>
      <c r="AQ1724" t="s">
        <v>136</v>
      </c>
      <c r="AY1724" t="s">
        <v>136</v>
      </c>
    </row>
    <row r="1725" spans="1:51" customFormat="1" x14ac:dyDescent="0.25">
      <c r="A1725">
        <v>334208</v>
      </c>
      <c r="B1725" t="s">
        <v>201</v>
      </c>
      <c r="AG1725" t="s">
        <v>135</v>
      </c>
      <c r="AP1725" t="s">
        <v>135</v>
      </c>
      <c r="AQ1725" t="s">
        <v>135</v>
      </c>
      <c r="AV1725" t="s">
        <v>135</v>
      </c>
      <c r="AW1725" t="s">
        <v>135</v>
      </c>
      <c r="AY1725" t="s">
        <v>135</v>
      </c>
    </row>
    <row r="1726" spans="1:51" customFormat="1" x14ac:dyDescent="0.25">
      <c r="A1726">
        <v>335140</v>
      </c>
      <c r="B1726" t="s">
        <v>201</v>
      </c>
      <c r="G1726" t="s">
        <v>135</v>
      </c>
      <c r="AY1726" t="s">
        <v>136</v>
      </c>
    </row>
    <row r="1727" spans="1:51" customFormat="1" x14ac:dyDescent="0.25">
      <c r="A1727">
        <v>335594</v>
      </c>
      <c r="B1727" t="s">
        <v>201</v>
      </c>
      <c r="AG1727" t="s">
        <v>136</v>
      </c>
      <c r="AV1727" t="s">
        <v>135</v>
      </c>
      <c r="AW1727" t="s">
        <v>135</v>
      </c>
      <c r="AX1727" t="s">
        <v>135</v>
      </c>
      <c r="AY1727" t="s">
        <v>135</v>
      </c>
    </row>
    <row r="1728" spans="1:51" customFormat="1" x14ac:dyDescent="0.25">
      <c r="A1728">
        <v>332444</v>
      </c>
      <c r="B1728" t="s">
        <v>201</v>
      </c>
      <c r="P1728" t="s">
        <v>136</v>
      </c>
      <c r="AO1728" t="s">
        <v>135</v>
      </c>
      <c r="AP1728" t="s">
        <v>133</v>
      </c>
      <c r="AQ1728" t="s">
        <v>135</v>
      </c>
      <c r="AT1728" t="s">
        <v>136</v>
      </c>
      <c r="AU1728" t="s">
        <v>136</v>
      </c>
      <c r="AV1728" t="s">
        <v>133</v>
      </c>
      <c r="AW1728" t="s">
        <v>133</v>
      </c>
      <c r="AX1728" t="s">
        <v>133</v>
      </c>
      <c r="AY1728" t="s">
        <v>135</v>
      </c>
    </row>
    <row r="1729" spans="1:51" customFormat="1" x14ac:dyDescent="0.25">
      <c r="A1729">
        <v>330127</v>
      </c>
      <c r="B1729" t="s">
        <v>201</v>
      </c>
      <c r="W1729" t="s">
        <v>136</v>
      </c>
      <c r="AQ1729" t="s">
        <v>135</v>
      </c>
      <c r="AV1729" t="s">
        <v>135</v>
      </c>
      <c r="AW1729" t="s">
        <v>135</v>
      </c>
      <c r="AY1729" t="s">
        <v>135</v>
      </c>
    </row>
    <row r="1730" spans="1:51" customFormat="1" x14ac:dyDescent="0.25">
      <c r="A1730">
        <v>327045</v>
      </c>
      <c r="B1730" t="s">
        <v>201</v>
      </c>
      <c r="AI1730" t="s">
        <v>135</v>
      </c>
      <c r="AP1730" t="s">
        <v>136</v>
      </c>
      <c r="AQ1730" t="s">
        <v>136</v>
      </c>
      <c r="AV1730" t="s">
        <v>135</v>
      </c>
      <c r="AX1730" t="s">
        <v>135</v>
      </c>
      <c r="AY1730" t="s">
        <v>135</v>
      </c>
    </row>
    <row r="1731" spans="1:51" customFormat="1" x14ac:dyDescent="0.25">
      <c r="A1731">
        <v>333484</v>
      </c>
      <c r="B1731" t="s">
        <v>201</v>
      </c>
      <c r="AV1731" t="s">
        <v>136</v>
      </c>
    </row>
    <row r="1732" spans="1:51" customFormat="1" x14ac:dyDescent="0.25">
      <c r="A1732">
        <v>336295</v>
      </c>
      <c r="B1732" t="s">
        <v>201</v>
      </c>
      <c r="AH1732" t="s">
        <v>136</v>
      </c>
      <c r="AI1732" t="s">
        <v>136</v>
      </c>
      <c r="AK1732" t="s">
        <v>136</v>
      </c>
      <c r="AO1732" t="s">
        <v>136</v>
      </c>
      <c r="AP1732" t="s">
        <v>136</v>
      </c>
      <c r="AQ1732" t="s">
        <v>135</v>
      </c>
      <c r="AT1732" t="s">
        <v>136</v>
      </c>
      <c r="AU1732" t="s">
        <v>135</v>
      </c>
      <c r="AV1732" t="s">
        <v>133</v>
      </c>
      <c r="AW1732" t="s">
        <v>135</v>
      </c>
      <c r="AX1732" t="s">
        <v>135</v>
      </c>
      <c r="AY1732" t="s">
        <v>135</v>
      </c>
    </row>
    <row r="1733" spans="1:51" customFormat="1" x14ac:dyDescent="0.25">
      <c r="A1733">
        <v>333281</v>
      </c>
      <c r="B1733" t="s">
        <v>201</v>
      </c>
      <c r="AQ1733" t="s">
        <v>136</v>
      </c>
      <c r="AT1733" t="s">
        <v>136</v>
      </c>
      <c r="AY1733" t="s">
        <v>136</v>
      </c>
    </row>
    <row r="1734" spans="1:51" customFormat="1" x14ac:dyDescent="0.25">
      <c r="A1734">
        <v>330521</v>
      </c>
      <c r="B1734" t="s">
        <v>201</v>
      </c>
      <c r="AV1734" t="s">
        <v>136</v>
      </c>
    </row>
    <row r="1735" spans="1:51" customFormat="1" x14ac:dyDescent="0.25">
      <c r="A1735">
        <v>338011</v>
      </c>
      <c r="B1735" t="s">
        <v>201</v>
      </c>
      <c r="AV1735" t="s">
        <v>136</v>
      </c>
    </row>
    <row r="1736" spans="1:51" customFormat="1" x14ac:dyDescent="0.25">
      <c r="A1736">
        <v>328419</v>
      </c>
      <c r="B1736" t="s">
        <v>201</v>
      </c>
      <c r="AM1736" t="s">
        <v>136</v>
      </c>
      <c r="AX1736" t="s">
        <v>136</v>
      </c>
    </row>
    <row r="1737" spans="1:51" customFormat="1" x14ac:dyDescent="0.25">
      <c r="A1737">
        <v>327400</v>
      </c>
      <c r="B1737" t="s">
        <v>201</v>
      </c>
      <c r="AT1737" t="s">
        <v>136</v>
      </c>
    </row>
    <row r="1738" spans="1:51" customFormat="1" x14ac:dyDescent="0.25">
      <c r="A1738">
        <v>337697</v>
      </c>
      <c r="B1738" t="s">
        <v>201</v>
      </c>
      <c r="AM1738" t="s">
        <v>136</v>
      </c>
      <c r="AQ1738" t="s">
        <v>136</v>
      </c>
      <c r="AV1738" t="s">
        <v>135</v>
      </c>
      <c r="AX1738" t="s">
        <v>135</v>
      </c>
      <c r="AY1738" t="s">
        <v>135</v>
      </c>
    </row>
    <row r="1739" spans="1:51" customFormat="1" x14ac:dyDescent="0.25">
      <c r="A1739">
        <v>337942</v>
      </c>
      <c r="B1739" t="s">
        <v>201</v>
      </c>
      <c r="AQ1739" t="s">
        <v>136</v>
      </c>
      <c r="AV1739" t="s">
        <v>135</v>
      </c>
      <c r="AW1739" t="s">
        <v>135</v>
      </c>
      <c r="AX1739" t="s">
        <v>135</v>
      </c>
      <c r="AY1739" t="s">
        <v>135</v>
      </c>
    </row>
    <row r="1740" spans="1:51" customFormat="1" x14ac:dyDescent="0.25">
      <c r="A1740">
        <v>331456</v>
      </c>
      <c r="B1740" t="s">
        <v>201</v>
      </c>
      <c r="AM1740" t="s">
        <v>136</v>
      </c>
      <c r="AQ1740" t="s">
        <v>135</v>
      </c>
      <c r="AU1740" t="s">
        <v>133</v>
      </c>
      <c r="AX1740" t="s">
        <v>135</v>
      </c>
      <c r="AY1740" t="s">
        <v>135</v>
      </c>
    </row>
    <row r="1741" spans="1:51" customFormat="1" x14ac:dyDescent="0.25">
      <c r="A1741">
        <v>338137</v>
      </c>
      <c r="B1741" t="s">
        <v>201</v>
      </c>
      <c r="AQ1741" t="s">
        <v>135</v>
      </c>
      <c r="AV1741" t="s">
        <v>135</v>
      </c>
      <c r="AW1741" t="s">
        <v>133</v>
      </c>
      <c r="AX1741" t="s">
        <v>135</v>
      </c>
      <c r="AY1741" t="s">
        <v>135</v>
      </c>
    </row>
    <row r="1742" spans="1:51" customFormat="1" x14ac:dyDescent="0.25">
      <c r="A1742">
        <v>335408</v>
      </c>
      <c r="B1742" t="s">
        <v>201</v>
      </c>
      <c r="AC1742" t="s">
        <v>136</v>
      </c>
      <c r="AG1742" t="s">
        <v>136</v>
      </c>
      <c r="AL1742" t="s">
        <v>136</v>
      </c>
      <c r="AM1742" t="s">
        <v>136</v>
      </c>
      <c r="AQ1742" t="s">
        <v>135</v>
      </c>
      <c r="AU1742" t="s">
        <v>135</v>
      </c>
      <c r="AV1742" t="s">
        <v>135</v>
      </c>
      <c r="AX1742" t="s">
        <v>135</v>
      </c>
    </row>
    <row r="1743" spans="1:51" customFormat="1" x14ac:dyDescent="0.25">
      <c r="A1743">
        <v>334225</v>
      </c>
      <c r="B1743" t="s">
        <v>201</v>
      </c>
      <c r="AG1743" t="s">
        <v>136</v>
      </c>
      <c r="AI1743" t="s">
        <v>136</v>
      </c>
      <c r="AJ1743" t="s">
        <v>136</v>
      </c>
      <c r="AP1743" t="s">
        <v>136</v>
      </c>
      <c r="AQ1743" t="s">
        <v>136</v>
      </c>
      <c r="AX1743" t="s">
        <v>136</v>
      </c>
    </row>
    <row r="1744" spans="1:51" customFormat="1" x14ac:dyDescent="0.25">
      <c r="A1744">
        <v>331205</v>
      </c>
      <c r="B1744" t="s">
        <v>201</v>
      </c>
      <c r="AF1744" t="s">
        <v>136</v>
      </c>
      <c r="AG1744" t="s">
        <v>136</v>
      </c>
      <c r="AM1744" t="s">
        <v>136</v>
      </c>
      <c r="AO1744" t="s">
        <v>136</v>
      </c>
      <c r="AP1744" t="s">
        <v>136</v>
      </c>
      <c r="AQ1744" t="s">
        <v>135</v>
      </c>
      <c r="AS1744" t="s">
        <v>136</v>
      </c>
      <c r="AT1744" t="s">
        <v>136</v>
      </c>
      <c r="AU1744" t="s">
        <v>135</v>
      </c>
      <c r="AV1744" t="s">
        <v>135</v>
      </c>
      <c r="AW1744" t="s">
        <v>135</v>
      </c>
      <c r="AX1744" t="s">
        <v>135</v>
      </c>
      <c r="AY1744" t="s">
        <v>135</v>
      </c>
    </row>
    <row r="1745" spans="1:51" customFormat="1" x14ac:dyDescent="0.25">
      <c r="A1745">
        <v>332953</v>
      </c>
      <c r="B1745" t="s">
        <v>201</v>
      </c>
      <c r="AG1745" t="s">
        <v>136</v>
      </c>
      <c r="AL1745" t="s">
        <v>136</v>
      </c>
      <c r="AP1745" t="s">
        <v>136</v>
      </c>
      <c r="AQ1745" t="s">
        <v>133</v>
      </c>
      <c r="AU1745" t="s">
        <v>135</v>
      </c>
      <c r="AV1745" t="s">
        <v>135</v>
      </c>
      <c r="AW1745" t="s">
        <v>135</v>
      </c>
      <c r="AX1745" t="s">
        <v>135</v>
      </c>
      <c r="AY1745" t="s">
        <v>135</v>
      </c>
    </row>
    <row r="1746" spans="1:51" customFormat="1" x14ac:dyDescent="0.25">
      <c r="A1746">
        <v>332078</v>
      </c>
      <c r="B1746" t="s">
        <v>201</v>
      </c>
      <c r="AG1746" t="s">
        <v>133</v>
      </c>
      <c r="AH1746" t="s">
        <v>133</v>
      </c>
      <c r="AK1746" t="s">
        <v>136</v>
      </c>
      <c r="AL1746" t="s">
        <v>136</v>
      </c>
      <c r="AO1746" t="s">
        <v>135</v>
      </c>
      <c r="AP1746" t="s">
        <v>133</v>
      </c>
      <c r="AQ1746" t="s">
        <v>133</v>
      </c>
      <c r="AR1746" t="s">
        <v>133</v>
      </c>
      <c r="AV1746" t="s">
        <v>133</v>
      </c>
      <c r="AW1746" t="s">
        <v>133</v>
      </c>
    </row>
    <row r="1747" spans="1:51" customFormat="1" x14ac:dyDescent="0.25">
      <c r="A1747">
        <v>327665</v>
      </c>
      <c r="B1747" t="s">
        <v>201</v>
      </c>
      <c r="AV1747" t="s">
        <v>136</v>
      </c>
    </row>
    <row r="1748" spans="1:51" customFormat="1" x14ac:dyDescent="0.25">
      <c r="A1748">
        <v>327321</v>
      </c>
      <c r="B1748" t="s">
        <v>201</v>
      </c>
      <c r="AG1748" t="s">
        <v>135</v>
      </c>
      <c r="AH1748" t="s">
        <v>135</v>
      </c>
      <c r="AO1748" t="s">
        <v>135</v>
      </c>
      <c r="AP1748" t="s">
        <v>133</v>
      </c>
      <c r="AQ1748" t="s">
        <v>133</v>
      </c>
      <c r="AU1748" t="s">
        <v>133</v>
      </c>
      <c r="AV1748" t="s">
        <v>133</v>
      </c>
      <c r="AW1748" t="s">
        <v>133</v>
      </c>
      <c r="AX1748" t="s">
        <v>133</v>
      </c>
      <c r="AY1748" t="s">
        <v>135</v>
      </c>
    </row>
    <row r="1749" spans="1:51" customFormat="1" x14ac:dyDescent="0.25">
      <c r="A1749">
        <v>326850</v>
      </c>
      <c r="B1749" t="s">
        <v>201</v>
      </c>
      <c r="AG1749" t="s">
        <v>136</v>
      </c>
      <c r="AM1749" t="s">
        <v>136</v>
      </c>
      <c r="AO1749" t="s">
        <v>136</v>
      </c>
      <c r="AP1749" t="s">
        <v>135</v>
      </c>
      <c r="AQ1749" t="s">
        <v>133</v>
      </c>
      <c r="AS1749" t="s">
        <v>136</v>
      </c>
      <c r="AT1749" t="s">
        <v>133</v>
      </c>
      <c r="AV1749" t="s">
        <v>133</v>
      </c>
      <c r="AW1749" t="s">
        <v>133</v>
      </c>
      <c r="AX1749" t="s">
        <v>135</v>
      </c>
      <c r="AY1749" t="s">
        <v>135</v>
      </c>
    </row>
    <row r="1750" spans="1:51" customFormat="1" x14ac:dyDescent="0.25">
      <c r="A1750">
        <v>334756</v>
      </c>
      <c r="B1750" t="s">
        <v>201</v>
      </c>
      <c r="C1750" t="s">
        <v>133</v>
      </c>
      <c r="AQ1750" t="s">
        <v>135</v>
      </c>
      <c r="AS1750" t="s">
        <v>136</v>
      </c>
      <c r="AT1750" t="s">
        <v>136</v>
      </c>
      <c r="AU1750" t="s">
        <v>135</v>
      </c>
      <c r="AV1750" t="s">
        <v>135</v>
      </c>
      <c r="AW1750" t="s">
        <v>135</v>
      </c>
      <c r="AX1750" t="s">
        <v>135</v>
      </c>
      <c r="AY1750" t="s">
        <v>135</v>
      </c>
    </row>
    <row r="1751" spans="1:51" customFormat="1" x14ac:dyDescent="0.25">
      <c r="A1751">
        <v>332597</v>
      </c>
      <c r="B1751" t="s">
        <v>201</v>
      </c>
      <c r="AQ1751" t="s">
        <v>135</v>
      </c>
      <c r="AV1751" t="s">
        <v>136</v>
      </c>
    </row>
    <row r="1752" spans="1:51" customFormat="1" x14ac:dyDescent="0.25">
      <c r="A1752">
        <v>332799</v>
      </c>
      <c r="B1752" t="s">
        <v>201</v>
      </c>
      <c r="W1752" t="s">
        <v>136</v>
      </c>
      <c r="AO1752" t="s">
        <v>136</v>
      </c>
      <c r="AP1752" t="s">
        <v>136</v>
      </c>
      <c r="AQ1752" t="s">
        <v>136</v>
      </c>
      <c r="AR1752" t="s">
        <v>136</v>
      </c>
      <c r="AS1752" t="s">
        <v>136</v>
      </c>
      <c r="AT1752" t="s">
        <v>136</v>
      </c>
      <c r="AU1752" t="s">
        <v>135</v>
      </c>
      <c r="AW1752" t="s">
        <v>135</v>
      </c>
      <c r="AX1752" t="s">
        <v>136</v>
      </c>
      <c r="AY1752" t="s">
        <v>136</v>
      </c>
    </row>
    <row r="1753" spans="1:51" customFormat="1" x14ac:dyDescent="0.25">
      <c r="A1753">
        <v>326507</v>
      </c>
      <c r="B1753" t="s">
        <v>201</v>
      </c>
      <c r="AG1753" t="s">
        <v>136</v>
      </c>
      <c r="AP1753" t="s">
        <v>136</v>
      </c>
      <c r="AQ1753" t="s">
        <v>136</v>
      </c>
      <c r="AV1753" t="s">
        <v>135</v>
      </c>
      <c r="AW1753" t="s">
        <v>135</v>
      </c>
      <c r="AY1753" t="s">
        <v>135</v>
      </c>
    </row>
    <row r="1754" spans="1:51" customFormat="1" x14ac:dyDescent="0.25">
      <c r="A1754">
        <v>329178</v>
      </c>
      <c r="B1754" t="s">
        <v>201</v>
      </c>
      <c r="AQ1754" t="s">
        <v>136</v>
      </c>
    </row>
    <row r="1755" spans="1:51" customFormat="1" x14ac:dyDescent="0.25">
      <c r="A1755">
        <v>324953</v>
      </c>
      <c r="B1755" t="s">
        <v>201</v>
      </c>
      <c r="AG1755" t="s">
        <v>136</v>
      </c>
      <c r="AP1755" t="s">
        <v>135</v>
      </c>
      <c r="AQ1755" t="s">
        <v>133</v>
      </c>
      <c r="AW1755" t="s">
        <v>133</v>
      </c>
      <c r="AX1755" t="s">
        <v>133</v>
      </c>
      <c r="AY1755" t="s">
        <v>136</v>
      </c>
    </row>
    <row r="1756" spans="1:51" customFormat="1" x14ac:dyDescent="0.25">
      <c r="A1756">
        <v>336389</v>
      </c>
      <c r="B1756" t="s">
        <v>201</v>
      </c>
      <c r="V1756" t="s">
        <v>136</v>
      </c>
    </row>
    <row r="1757" spans="1:51" customFormat="1" x14ac:dyDescent="0.25">
      <c r="A1757">
        <v>334904</v>
      </c>
      <c r="B1757" t="s">
        <v>201</v>
      </c>
      <c r="AM1757" t="s">
        <v>136</v>
      </c>
      <c r="AQ1757" t="s">
        <v>136</v>
      </c>
      <c r="AV1757" t="s">
        <v>135</v>
      </c>
      <c r="AW1757" t="s">
        <v>135</v>
      </c>
      <c r="AX1757" t="s">
        <v>135</v>
      </c>
      <c r="AY1757" t="s">
        <v>135</v>
      </c>
    </row>
    <row r="1758" spans="1:51" customFormat="1" x14ac:dyDescent="0.25">
      <c r="A1758">
        <v>324954</v>
      </c>
      <c r="B1758" t="s">
        <v>201</v>
      </c>
      <c r="AG1758" t="s">
        <v>136</v>
      </c>
      <c r="AJ1758" t="s">
        <v>136</v>
      </c>
      <c r="AQ1758" t="s">
        <v>136</v>
      </c>
      <c r="AV1758" t="s">
        <v>136</v>
      </c>
    </row>
    <row r="1759" spans="1:51" customFormat="1" x14ac:dyDescent="0.25">
      <c r="A1759">
        <v>326929</v>
      </c>
      <c r="B1759" t="s">
        <v>201</v>
      </c>
      <c r="P1759" t="s">
        <v>136</v>
      </c>
      <c r="Z1759" t="s">
        <v>136</v>
      </c>
      <c r="AG1759" t="s">
        <v>136</v>
      </c>
      <c r="AK1759" t="s">
        <v>136</v>
      </c>
      <c r="AL1759" t="s">
        <v>136</v>
      </c>
      <c r="AQ1759" t="s">
        <v>136</v>
      </c>
      <c r="AV1759" t="s">
        <v>135</v>
      </c>
      <c r="AW1759" t="s">
        <v>135</v>
      </c>
      <c r="AY1759" t="s">
        <v>135</v>
      </c>
    </row>
    <row r="1760" spans="1:51" customFormat="1" x14ac:dyDescent="0.25">
      <c r="A1760">
        <v>327302</v>
      </c>
      <c r="B1760" t="s">
        <v>201</v>
      </c>
      <c r="N1760" t="s">
        <v>136</v>
      </c>
      <c r="AA1760" t="s">
        <v>136</v>
      </c>
      <c r="AC1760" t="s">
        <v>136</v>
      </c>
      <c r="AG1760" t="s">
        <v>136</v>
      </c>
      <c r="AQ1760" t="s">
        <v>135</v>
      </c>
      <c r="AT1760" t="s">
        <v>136</v>
      </c>
      <c r="AV1760" t="s">
        <v>135</v>
      </c>
      <c r="AW1760" t="s">
        <v>135</v>
      </c>
      <c r="AX1760" t="s">
        <v>135</v>
      </c>
      <c r="AY1760" t="s">
        <v>133</v>
      </c>
    </row>
    <row r="1761" spans="1:51" customFormat="1" x14ac:dyDescent="0.25">
      <c r="A1761">
        <v>328175</v>
      </c>
      <c r="B1761" t="s">
        <v>201</v>
      </c>
      <c r="N1761" t="s">
        <v>136</v>
      </c>
      <c r="AA1761" t="s">
        <v>136</v>
      </c>
      <c r="AH1761" t="s">
        <v>136</v>
      </c>
      <c r="AJ1761" t="s">
        <v>136</v>
      </c>
      <c r="AM1761" t="s">
        <v>135</v>
      </c>
      <c r="AV1761" t="s">
        <v>135</v>
      </c>
      <c r="AW1761" t="s">
        <v>135</v>
      </c>
      <c r="AY1761" t="s">
        <v>135</v>
      </c>
    </row>
    <row r="1762" spans="1:51" customFormat="1" x14ac:dyDescent="0.25">
      <c r="A1762">
        <v>330555</v>
      </c>
      <c r="B1762" t="s">
        <v>201</v>
      </c>
      <c r="AG1762" t="s">
        <v>136</v>
      </c>
      <c r="AQ1762" t="s">
        <v>133</v>
      </c>
      <c r="AT1762" t="s">
        <v>136</v>
      </c>
      <c r="AV1762" t="s">
        <v>135</v>
      </c>
      <c r="AW1762" t="s">
        <v>135</v>
      </c>
      <c r="AX1762" t="s">
        <v>136</v>
      </c>
    </row>
    <row r="1763" spans="1:51" customFormat="1" x14ac:dyDescent="0.25">
      <c r="A1763">
        <v>332404</v>
      </c>
      <c r="B1763" t="s">
        <v>201</v>
      </c>
      <c r="AJ1763" t="s">
        <v>136</v>
      </c>
      <c r="AM1763" t="s">
        <v>136</v>
      </c>
      <c r="AQ1763" t="s">
        <v>135</v>
      </c>
      <c r="AW1763" t="s">
        <v>135</v>
      </c>
      <c r="AX1763" t="s">
        <v>136</v>
      </c>
      <c r="AY1763" t="s">
        <v>136</v>
      </c>
    </row>
    <row r="1764" spans="1:51" customFormat="1" x14ac:dyDescent="0.25">
      <c r="A1764">
        <v>333094</v>
      </c>
      <c r="B1764" t="s">
        <v>201</v>
      </c>
      <c r="P1764" t="s">
        <v>136</v>
      </c>
      <c r="W1764" t="s">
        <v>133</v>
      </c>
      <c r="AC1764" t="s">
        <v>133</v>
      </c>
      <c r="AK1764" t="s">
        <v>135</v>
      </c>
      <c r="AO1764" t="s">
        <v>136</v>
      </c>
      <c r="AP1764" t="s">
        <v>136</v>
      </c>
      <c r="AQ1764" t="s">
        <v>136</v>
      </c>
      <c r="AT1764" t="s">
        <v>136</v>
      </c>
      <c r="AU1764" t="s">
        <v>135</v>
      </c>
      <c r="AV1764" t="s">
        <v>135</v>
      </c>
      <c r="AW1764" t="s">
        <v>135</v>
      </c>
      <c r="AX1764" t="s">
        <v>135</v>
      </c>
      <c r="AY1764" t="s">
        <v>136</v>
      </c>
    </row>
    <row r="1765" spans="1:51" customFormat="1" x14ac:dyDescent="0.25">
      <c r="A1765">
        <v>335107</v>
      </c>
      <c r="B1765" t="s">
        <v>201</v>
      </c>
      <c r="AG1765" t="s">
        <v>136</v>
      </c>
      <c r="AI1765" t="s">
        <v>136</v>
      </c>
      <c r="AL1765" t="s">
        <v>136</v>
      </c>
      <c r="AP1765" t="s">
        <v>135</v>
      </c>
      <c r="AQ1765" t="s">
        <v>133</v>
      </c>
      <c r="AU1765" t="s">
        <v>136</v>
      </c>
      <c r="AV1765" t="s">
        <v>133</v>
      </c>
      <c r="AW1765" t="s">
        <v>135</v>
      </c>
      <c r="AX1765" t="s">
        <v>135</v>
      </c>
      <c r="AY1765" t="s">
        <v>136</v>
      </c>
    </row>
    <row r="1766" spans="1:51" customFormat="1" x14ac:dyDescent="0.25">
      <c r="A1766">
        <v>335242</v>
      </c>
      <c r="B1766" t="s">
        <v>201</v>
      </c>
      <c r="AG1766" t="s">
        <v>136</v>
      </c>
      <c r="AQ1766" t="s">
        <v>133</v>
      </c>
      <c r="AV1766" t="s">
        <v>135</v>
      </c>
      <c r="AX1766" t="s">
        <v>135</v>
      </c>
      <c r="AY1766" t="s">
        <v>135</v>
      </c>
    </row>
    <row r="1767" spans="1:51" customFormat="1" x14ac:dyDescent="0.25">
      <c r="A1767">
        <v>335457</v>
      </c>
      <c r="B1767" t="s">
        <v>201</v>
      </c>
      <c r="AC1767" t="s">
        <v>136</v>
      </c>
      <c r="AJ1767" t="s">
        <v>136</v>
      </c>
      <c r="AL1767" t="s">
        <v>136</v>
      </c>
      <c r="AV1767" t="s">
        <v>133</v>
      </c>
      <c r="AW1767" t="s">
        <v>135</v>
      </c>
      <c r="AX1767" t="s">
        <v>135</v>
      </c>
      <c r="AY1767" t="s">
        <v>135</v>
      </c>
    </row>
    <row r="1768" spans="1:51" customFormat="1" x14ac:dyDescent="0.25">
      <c r="A1768">
        <v>333920</v>
      </c>
      <c r="B1768" t="s">
        <v>201</v>
      </c>
      <c r="I1768" t="s">
        <v>136</v>
      </c>
      <c r="AA1768" t="s">
        <v>136</v>
      </c>
      <c r="AG1768" t="s">
        <v>136</v>
      </c>
      <c r="AQ1768" t="s">
        <v>135</v>
      </c>
      <c r="AT1768" t="s">
        <v>136</v>
      </c>
      <c r="AV1768" t="s">
        <v>135</v>
      </c>
      <c r="AW1768" t="s">
        <v>135</v>
      </c>
      <c r="AX1768" t="s">
        <v>135</v>
      </c>
    </row>
    <row r="1769" spans="1:51" customFormat="1" x14ac:dyDescent="0.25">
      <c r="A1769">
        <v>329569</v>
      </c>
      <c r="B1769" t="s">
        <v>201</v>
      </c>
      <c r="H1769" t="s">
        <v>135</v>
      </c>
      <c r="Z1769" t="s">
        <v>136</v>
      </c>
      <c r="AC1769" t="s">
        <v>136</v>
      </c>
      <c r="AP1769" t="s">
        <v>135</v>
      </c>
      <c r="AQ1769" t="s">
        <v>136</v>
      </c>
      <c r="AX1769" t="s">
        <v>135</v>
      </c>
    </row>
    <row r="1770" spans="1:51" customFormat="1" x14ac:dyDescent="0.25">
      <c r="A1770">
        <v>333238</v>
      </c>
      <c r="B1770" t="s">
        <v>201</v>
      </c>
      <c r="AD1770" t="s">
        <v>136</v>
      </c>
      <c r="AX1770" t="s">
        <v>136</v>
      </c>
    </row>
    <row r="1771" spans="1:51" customFormat="1" x14ac:dyDescent="0.25">
      <c r="A1771">
        <v>339181</v>
      </c>
      <c r="B1771" t="s">
        <v>201</v>
      </c>
      <c r="AQ1771" t="s">
        <v>135</v>
      </c>
      <c r="AV1771" t="s">
        <v>135</v>
      </c>
      <c r="AW1771" t="s">
        <v>133</v>
      </c>
      <c r="AX1771" t="s">
        <v>135</v>
      </c>
      <c r="AY1771" t="s">
        <v>135</v>
      </c>
    </row>
    <row r="1772" spans="1:51" customFormat="1" x14ac:dyDescent="0.25">
      <c r="A1772">
        <v>332850</v>
      </c>
      <c r="B1772" t="s">
        <v>201</v>
      </c>
      <c r="AG1772" t="s">
        <v>136</v>
      </c>
      <c r="AQ1772" t="s">
        <v>136</v>
      </c>
    </row>
    <row r="1773" spans="1:51" customFormat="1" x14ac:dyDescent="0.25">
      <c r="A1773">
        <v>335643</v>
      </c>
      <c r="B1773" t="s">
        <v>201</v>
      </c>
      <c r="AO1773" t="s">
        <v>133</v>
      </c>
      <c r="AP1773" t="s">
        <v>135</v>
      </c>
      <c r="AQ1773" t="s">
        <v>133</v>
      </c>
      <c r="AU1773" t="s">
        <v>133</v>
      </c>
      <c r="AV1773" t="s">
        <v>133</v>
      </c>
      <c r="AW1773" t="s">
        <v>133</v>
      </c>
      <c r="AX1773" t="s">
        <v>133</v>
      </c>
      <c r="AY1773" t="s">
        <v>135</v>
      </c>
    </row>
    <row r="1774" spans="1:51" customFormat="1" x14ac:dyDescent="0.25">
      <c r="A1774">
        <v>333417</v>
      </c>
      <c r="B1774" t="s">
        <v>201</v>
      </c>
      <c r="Z1774" t="s">
        <v>135</v>
      </c>
      <c r="AJ1774" t="s">
        <v>136</v>
      </c>
      <c r="AQ1774" t="s">
        <v>136</v>
      </c>
    </row>
    <row r="1775" spans="1:51" customFormat="1" x14ac:dyDescent="0.25">
      <c r="A1775">
        <v>332499</v>
      </c>
      <c r="B1775" t="s">
        <v>201</v>
      </c>
      <c r="AV1775" t="s">
        <v>136</v>
      </c>
      <c r="AX1775" t="s">
        <v>136</v>
      </c>
    </row>
    <row r="1776" spans="1:51" customFormat="1" x14ac:dyDescent="0.25">
      <c r="A1776">
        <v>334513</v>
      </c>
      <c r="B1776" t="s">
        <v>201</v>
      </c>
      <c r="P1776" t="s">
        <v>136</v>
      </c>
      <c r="AC1776" t="s">
        <v>136</v>
      </c>
      <c r="AE1776" t="s">
        <v>136</v>
      </c>
      <c r="AO1776" t="s">
        <v>135</v>
      </c>
      <c r="AP1776" t="s">
        <v>135</v>
      </c>
      <c r="AQ1776" t="s">
        <v>133</v>
      </c>
      <c r="AU1776" t="s">
        <v>135</v>
      </c>
      <c r="AV1776" t="s">
        <v>133</v>
      </c>
      <c r="AW1776" t="s">
        <v>135</v>
      </c>
      <c r="AX1776" t="s">
        <v>135</v>
      </c>
      <c r="AY1776" t="s">
        <v>133</v>
      </c>
    </row>
    <row r="1777" spans="1:51" customFormat="1" x14ac:dyDescent="0.25">
      <c r="A1777">
        <v>327790</v>
      </c>
      <c r="B1777" t="s">
        <v>201</v>
      </c>
      <c r="AG1777" t="s">
        <v>136</v>
      </c>
      <c r="AJ1777" t="s">
        <v>136</v>
      </c>
      <c r="AP1777" t="s">
        <v>133</v>
      </c>
      <c r="AQ1777" t="s">
        <v>133</v>
      </c>
      <c r="AT1777" t="s">
        <v>133</v>
      </c>
      <c r="AW1777" t="s">
        <v>136</v>
      </c>
      <c r="AY1777" t="s">
        <v>136</v>
      </c>
    </row>
    <row r="1778" spans="1:51" customFormat="1" x14ac:dyDescent="0.25">
      <c r="A1778">
        <v>330492</v>
      </c>
      <c r="B1778" t="s">
        <v>201</v>
      </c>
      <c r="N1778" t="s">
        <v>136</v>
      </c>
      <c r="AM1778" t="s">
        <v>136</v>
      </c>
    </row>
    <row r="1779" spans="1:51" customFormat="1" x14ac:dyDescent="0.25">
      <c r="A1779">
        <v>335069</v>
      </c>
      <c r="B1779" t="s">
        <v>201</v>
      </c>
      <c r="P1779" t="s">
        <v>136</v>
      </c>
      <c r="AC1779" t="s">
        <v>136</v>
      </c>
      <c r="AG1779" t="s">
        <v>136</v>
      </c>
      <c r="AK1779" t="s">
        <v>136</v>
      </c>
      <c r="AO1779" t="s">
        <v>136</v>
      </c>
      <c r="AQ1779" t="s">
        <v>136</v>
      </c>
      <c r="AT1779" t="s">
        <v>136</v>
      </c>
      <c r="AV1779" t="s">
        <v>135</v>
      </c>
      <c r="AW1779" t="s">
        <v>135</v>
      </c>
      <c r="AX1779" t="s">
        <v>135</v>
      </c>
      <c r="AY1779" t="s">
        <v>135</v>
      </c>
    </row>
    <row r="1780" spans="1:51" customFormat="1" x14ac:dyDescent="0.25">
      <c r="A1780">
        <v>326875</v>
      </c>
      <c r="B1780" t="s">
        <v>201</v>
      </c>
      <c r="G1780" t="s">
        <v>135</v>
      </c>
      <c r="AJ1780" t="s">
        <v>136</v>
      </c>
      <c r="AM1780" t="s">
        <v>136</v>
      </c>
      <c r="AO1780" t="s">
        <v>135</v>
      </c>
      <c r="AQ1780" t="s">
        <v>135</v>
      </c>
      <c r="AV1780" t="s">
        <v>135</v>
      </c>
      <c r="AW1780" t="s">
        <v>135</v>
      </c>
    </row>
    <row r="1781" spans="1:51" customFormat="1" x14ac:dyDescent="0.25">
      <c r="A1781">
        <v>329700</v>
      </c>
      <c r="B1781" t="s">
        <v>201</v>
      </c>
      <c r="AG1781" t="s">
        <v>136</v>
      </c>
      <c r="AH1781" t="s">
        <v>136</v>
      </c>
      <c r="AI1781" t="s">
        <v>136</v>
      </c>
      <c r="AO1781" t="s">
        <v>136</v>
      </c>
      <c r="AP1781" t="s">
        <v>136</v>
      </c>
      <c r="AQ1781" t="s">
        <v>136</v>
      </c>
      <c r="AR1781" t="s">
        <v>136</v>
      </c>
      <c r="AT1781" t="s">
        <v>136</v>
      </c>
      <c r="AU1781" t="s">
        <v>136</v>
      </c>
      <c r="AV1781" t="s">
        <v>136</v>
      </c>
      <c r="AW1781" t="s">
        <v>136</v>
      </c>
      <c r="AX1781" t="s">
        <v>136</v>
      </c>
    </row>
    <row r="1782" spans="1:51" customFormat="1" x14ac:dyDescent="0.25">
      <c r="A1782">
        <v>330559</v>
      </c>
      <c r="B1782" t="s">
        <v>201</v>
      </c>
      <c r="AQ1782" t="s">
        <v>136</v>
      </c>
      <c r="AT1782" t="s">
        <v>136</v>
      </c>
      <c r="AV1782" t="s">
        <v>136</v>
      </c>
      <c r="AX1782" t="s">
        <v>135</v>
      </c>
      <c r="AY1782" t="s">
        <v>136</v>
      </c>
    </row>
    <row r="1783" spans="1:51" customFormat="1" x14ac:dyDescent="0.25">
      <c r="A1783">
        <v>336751</v>
      </c>
      <c r="B1783" t="s">
        <v>201</v>
      </c>
      <c r="H1783" t="s">
        <v>136</v>
      </c>
      <c r="AG1783" t="s">
        <v>135</v>
      </c>
      <c r="AL1783" t="s">
        <v>136</v>
      </c>
      <c r="AO1783" t="s">
        <v>136</v>
      </c>
      <c r="AP1783" t="s">
        <v>133</v>
      </c>
      <c r="AQ1783" t="s">
        <v>133</v>
      </c>
      <c r="AR1783" t="s">
        <v>135</v>
      </c>
      <c r="AU1783" t="s">
        <v>135</v>
      </c>
      <c r="AV1783" t="s">
        <v>133</v>
      </c>
      <c r="AW1783" t="s">
        <v>133</v>
      </c>
      <c r="AX1783" t="s">
        <v>133</v>
      </c>
      <c r="AY1783" t="s">
        <v>135</v>
      </c>
    </row>
    <row r="1784" spans="1:51" customFormat="1" x14ac:dyDescent="0.25">
      <c r="A1784">
        <v>327794</v>
      </c>
      <c r="B1784" t="s">
        <v>201</v>
      </c>
      <c r="AV1784" t="s">
        <v>136</v>
      </c>
    </row>
    <row r="1785" spans="1:51" customFormat="1" x14ac:dyDescent="0.25">
      <c r="A1785">
        <v>329308</v>
      </c>
      <c r="B1785" t="s">
        <v>201</v>
      </c>
      <c r="W1785" t="s">
        <v>136</v>
      </c>
      <c r="AG1785" t="s">
        <v>136</v>
      </c>
      <c r="AJ1785" t="s">
        <v>136</v>
      </c>
      <c r="AO1785" t="s">
        <v>136</v>
      </c>
      <c r="AQ1785" t="s">
        <v>135</v>
      </c>
      <c r="AS1785" t="s">
        <v>136</v>
      </c>
      <c r="AT1785" t="s">
        <v>136</v>
      </c>
      <c r="AV1785" t="s">
        <v>136</v>
      </c>
      <c r="AW1785" t="s">
        <v>135</v>
      </c>
      <c r="AX1785" t="s">
        <v>136</v>
      </c>
      <c r="AY1785" t="s">
        <v>136</v>
      </c>
    </row>
    <row r="1786" spans="1:51" customFormat="1" x14ac:dyDescent="0.25">
      <c r="A1786">
        <v>329930</v>
      </c>
      <c r="B1786" t="s">
        <v>201</v>
      </c>
      <c r="AP1786" t="s">
        <v>136</v>
      </c>
      <c r="AQ1786" t="s">
        <v>136</v>
      </c>
      <c r="AU1786" t="s">
        <v>136</v>
      </c>
      <c r="AX1786" t="s">
        <v>136</v>
      </c>
      <c r="AY1786" t="s">
        <v>136</v>
      </c>
    </row>
    <row r="1787" spans="1:51" customFormat="1" x14ac:dyDescent="0.25">
      <c r="A1787">
        <v>330326</v>
      </c>
      <c r="B1787" t="s">
        <v>201</v>
      </c>
      <c r="AQ1787" t="s">
        <v>136</v>
      </c>
    </row>
    <row r="1788" spans="1:51" customFormat="1" x14ac:dyDescent="0.25">
      <c r="A1788">
        <v>329200</v>
      </c>
      <c r="B1788" t="s">
        <v>201</v>
      </c>
      <c r="AJ1788" t="s">
        <v>136</v>
      </c>
      <c r="AT1788" t="s">
        <v>136</v>
      </c>
      <c r="AW1788" t="s">
        <v>136</v>
      </c>
      <c r="AX1788" t="s">
        <v>136</v>
      </c>
      <c r="AY1788" t="s">
        <v>136</v>
      </c>
    </row>
    <row r="1789" spans="1:51" customFormat="1" x14ac:dyDescent="0.25">
      <c r="A1789">
        <v>331403</v>
      </c>
      <c r="B1789" t="s">
        <v>201</v>
      </c>
      <c r="AC1789" t="s">
        <v>136</v>
      </c>
      <c r="AF1789" t="s">
        <v>136</v>
      </c>
      <c r="AG1789" t="s">
        <v>136</v>
      </c>
      <c r="AM1789" t="s">
        <v>136</v>
      </c>
      <c r="AO1789" t="s">
        <v>135</v>
      </c>
      <c r="AP1789" t="s">
        <v>135</v>
      </c>
      <c r="AQ1789" t="s">
        <v>135</v>
      </c>
      <c r="AV1789" t="s">
        <v>135</v>
      </c>
      <c r="AW1789" t="s">
        <v>133</v>
      </c>
      <c r="AX1789" t="s">
        <v>135</v>
      </c>
      <c r="AY1789" t="s">
        <v>135</v>
      </c>
    </row>
    <row r="1790" spans="1:51" customFormat="1" x14ac:dyDescent="0.25">
      <c r="A1790">
        <v>330358</v>
      </c>
      <c r="B1790" t="s">
        <v>201</v>
      </c>
      <c r="AM1790" t="s">
        <v>136</v>
      </c>
      <c r="AP1790" t="s">
        <v>136</v>
      </c>
      <c r="AQ1790" t="s">
        <v>136</v>
      </c>
      <c r="AV1790" t="s">
        <v>135</v>
      </c>
      <c r="AW1790" t="s">
        <v>135</v>
      </c>
      <c r="AX1790" t="s">
        <v>135</v>
      </c>
      <c r="AY1790" t="s">
        <v>135</v>
      </c>
    </row>
    <row r="1791" spans="1:51" customFormat="1" x14ac:dyDescent="0.25">
      <c r="A1791">
        <v>327594</v>
      </c>
      <c r="B1791" t="s">
        <v>201</v>
      </c>
      <c r="AA1791" t="s">
        <v>136</v>
      </c>
    </row>
    <row r="1792" spans="1:51" customFormat="1" x14ac:dyDescent="0.25">
      <c r="A1792">
        <v>335676</v>
      </c>
      <c r="B1792" t="s">
        <v>201</v>
      </c>
      <c r="AQ1792" t="s">
        <v>136</v>
      </c>
    </row>
    <row r="1793" spans="1:51" customFormat="1" x14ac:dyDescent="0.25">
      <c r="A1793">
        <v>330214</v>
      </c>
      <c r="B1793" t="s">
        <v>201</v>
      </c>
      <c r="AJ1793" t="s">
        <v>136</v>
      </c>
      <c r="AQ1793" t="s">
        <v>136</v>
      </c>
      <c r="AV1793" t="s">
        <v>136</v>
      </c>
    </row>
    <row r="1794" spans="1:51" customFormat="1" x14ac:dyDescent="0.25">
      <c r="A1794">
        <v>330616</v>
      </c>
      <c r="B1794" t="s">
        <v>201</v>
      </c>
      <c r="AG1794" t="s">
        <v>136</v>
      </c>
      <c r="AQ1794" t="s">
        <v>136</v>
      </c>
    </row>
    <row r="1795" spans="1:51" customFormat="1" x14ac:dyDescent="0.25">
      <c r="A1795">
        <v>330426</v>
      </c>
      <c r="B1795" t="s">
        <v>201</v>
      </c>
      <c r="AT1795" t="s">
        <v>136</v>
      </c>
    </row>
    <row r="1796" spans="1:51" customFormat="1" x14ac:dyDescent="0.25">
      <c r="A1796">
        <v>335874</v>
      </c>
      <c r="B1796" t="s">
        <v>201</v>
      </c>
      <c r="AJ1796" t="s">
        <v>136</v>
      </c>
      <c r="AQ1796" t="s">
        <v>136</v>
      </c>
      <c r="AV1796" t="s">
        <v>135</v>
      </c>
      <c r="AW1796" t="s">
        <v>135</v>
      </c>
      <c r="AX1796" t="s">
        <v>135</v>
      </c>
    </row>
    <row r="1797" spans="1:51" customFormat="1" x14ac:dyDescent="0.25">
      <c r="A1797">
        <v>333289</v>
      </c>
      <c r="B1797" t="s">
        <v>201</v>
      </c>
      <c r="AG1797" t="s">
        <v>136</v>
      </c>
      <c r="AI1797" t="s">
        <v>136</v>
      </c>
      <c r="AL1797" t="s">
        <v>136</v>
      </c>
      <c r="AM1797" t="s">
        <v>136</v>
      </c>
      <c r="AQ1797" t="s">
        <v>135</v>
      </c>
      <c r="AV1797" t="s">
        <v>135</v>
      </c>
      <c r="AW1797" t="s">
        <v>135</v>
      </c>
      <c r="AX1797" t="s">
        <v>135</v>
      </c>
    </row>
    <row r="1798" spans="1:51" customFormat="1" x14ac:dyDescent="0.25">
      <c r="A1798">
        <v>331802</v>
      </c>
      <c r="B1798" t="s">
        <v>201</v>
      </c>
      <c r="AG1798" t="s">
        <v>136</v>
      </c>
      <c r="AI1798" t="s">
        <v>136</v>
      </c>
      <c r="AT1798" t="s">
        <v>136</v>
      </c>
      <c r="AU1798" t="s">
        <v>136</v>
      </c>
      <c r="AV1798" t="s">
        <v>136</v>
      </c>
      <c r="AX1798" t="s">
        <v>136</v>
      </c>
      <c r="AY1798" t="s">
        <v>136</v>
      </c>
    </row>
    <row r="1799" spans="1:51" customFormat="1" x14ac:dyDescent="0.25">
      <c r="A1799">
        <v>329785</v>
      </c>
      <c r="B1799" t="s">
        <v>201</v>
      </c>
      <c r="AP1799" t="s">
        <v>135</v>
      </c>
      <c r="AQ1799" t="s">
        <v>136</v>
      </c>
      <c r="AR1799" t="s">
        <v>135</v>
      </c>
      <c r="AT1799" t="s">
        <v>136</v>
      </c>
      <c r="AU1799" t="s">
        <v>135</v>
      </c>
      <c r="AV1799" t="s">
        <v>133</v>
      </c>
      <c r="AX1799" t="s">
        <v>136</v>
      </c>
      <c r="AY1799" t="s">
        <v>136</v>
      </c>
    </row>
    <row r="1800" spans="1:51" customFormat="1" x14ac:dyDescent="0.25">
      <c r="A1800">
        <v>338319</v>
      </c>
      <c r="B1800" t="s">
        <v>201</v>
      </c>
      <c r="W1800" t="s">
        <v>136</v>
      </c>
      <c r="AC1800" t="s">
        <v>136</v>
      </c>
      <c r="AI1800" t="s">
        <v>136</v>
      </c>
      <c r="AJ1800" t="s">
        <v>136</v>
      </c>
      <c r="AK1800" t="s">
        <v>136</v>
      </c>
      <c r="AO1800" t="s">
        <v>133</v>
      </c>
      <c r="AP1800" t="s">
        <v>135</v>
      </c>
      <c r="AQ1800" t="s">
        <v>135</v>
      </c>
      <c r="AR1800" t="s">
        <v>136</v>
      </c>
      <c r="AS1800" t="s">
        <v>135</v>
      </c>
      <c r="AT1800" t="s">
        <v>136</v>
      </c>
      <c r="AU1800" t="s">
        <v>135</v>
      </c>
      <c r="AV1800" t="s">
        <v>133</v>
      </c>
      <c r="AW1800" t="s">
        <v>133</v>
      </c>
      <c r="AX1800" t="s">
        <v>135</v>
      </c>
      <c r="AY1800" t="s">
        <v>133</v>
      </c>
    </row>
    <row r="1801" spans="1:51" customFormat="1" x14ac:dyDescent="0.25">
      <c r="A1801">
        <v>326679</v>
      </c>
      <c r="B1801" t="s">
        <v>201</v>
      </c>
      <c r="AE1801" t="s">
        <v>135</v>
      </c>
      <c r="AG1801" t="s">
        <v>135</v>
      </c>
      <c r="AK1801" t="s">
        <v>136</v>
      </c>
      <c r="AL1801" t="s">
        <v>135</v>
      </c>
      <c r="AQ1801" t="s">
        <v>135</v>
      </c>
      <c r="AT1801" t="s">
        <v>135</v>
      </c>
      <c r="AV1801" t="s">
        <v>135</v>
      </c>
      <c r="AW1801" t="s">
        <v>135</v>
      </c>
      <c r="AY1801" t="s">
        <v>135</v>
      </c>
    </row>
    <row r="1802" spans="1:51" customFormat="1" x14ac:dyDescent="0.25">
      <c r="A1802">
        <v>332031</v>
      </c>
      <c r="B1802" t="s">
        <v>201</v>
      </c>
      <c r="AQ1802" t="s">
        <v>136</v>
      </c>
      <c r="AV1802" t="s">
        <v>136</v>
      </c>
      <c r="AX1802" t="s">
        <v>136</v>
      </c>
    </row>
    <row r="1803" spans="1:51" customFormat="1" x14ac:dyDescent="0.25">
      <c r="A1803">
        <v>327900</v>
      </c>
      <c r="B1803" t="s">
        <v>201</v>
      </c>
      <c r="AV1803" t="s">
        <v>136</v>
      </c>
    </row>
    <row r="1804" spans="1:51" customFormat="1" x14ac:dyDescent="0.25">
      <c r="A1804">
        <v>330537</v>
      </c>
      <c r="B1804" t="s">
        <v>201</v>
      </c>
      <c r="AC1804" t="s">
        <v>136</v>
      </c>
      <c r="AG1804" t="s">
        <v>136</v>
      </c>
      <c r="AQ1804" t="s">
        <v>135</v>
      </c>
      <c r="AT1804" t="s">
        <v>136</v>
      </c>
      <c r="AV1804" t="s">
        <v>136</v>
      </c>
      <c r="AW1804" t="s">
        <v>133</v>
      </c>
      <c r="AX1804" t="s">
        <v>136</v>
      </c>
      <c r="AY1804" t="s">
        <v>136</v>
      </c>
    </row>
    <row r="1805" spans="1:51" customFormat="1" x14ac:dyDescent="0.25">
      <c r="A1805">
        <v>329086</v>
      </c>
      <c r="B1805" t="s">
        <v>201</v>
      </c>
      <c r="AG1805" t="s">
        <v>136</v>
      </c>
      <c r="AJ1805" t="s">
        <v>136</v>
      </c>
      <c r="AK1805" t="s">
        <v>136</v>
      </c>
      <c r="AP1805" t="s">
        <v>136</v>
      </c>
      <c r="AQ1805" t="s">
        <v>136</v>
      </c>
      <c r="AV1805" t="s">
        <v>135</v>
      </c>
      <c r="AW1805" t="s">
        <v>135</v>
      </c>
    </row>
    <row r="1806" spans="1:51" customFormat="1" x14ac:dyDescent="0.25">
      <c r="A1806">
        <v>336735</v>
      </c>
      <c r="B1806" t="s">
        <v>201</v>
      </c>
      <c r="AG1806" t="s">
        <v>136</v>
      </c>
      <c r="AL1806" t="s">
        <v>136</v>
      </c>
      <c r="AP1806" t="s">
        <v>136</v>
      </c>
      <c r="AQ1806" t="s">
        <v>136</v>
      </c>
      <c r="AT1806" t="s">
        <v>136</v>
      </c>
      <c r="AV1806" t="s">
        <v>136</v>
      </c>
      <c r="AW1806" t="s">
        <v>135</v>
      </c>
    </row>
    <row r="1807" spans="1:51" customFormat="1" x14ac:dyDescent="0.25">
      <c r="A1807">
        <v>327198</v>
      </c>
      <c r="B1807" t="s">
        <v>201</v>
      </c>
      <c r="AG1807" t="s">
        <v>136</v>
      </c>
      <c r="AP1807" t="s">
        <v>133</v>
      </c>
      <c r="AQ1807" t="s">
        <v>133</v>
      </c>
      <c r="AT1807" t="s">
        <v>135</v>
      </c>
      <c r="AV1807" t="s">
        <v>135</v>
      </c>
      <c r="AX1807" t="s">
        <v>135</v>
      </c>
    </row>
    <row r="1808" spans="1:51" customFormat="1" x14ac:dyDescent="0.25">
      <c r="A1808">
        <v>327718</v>
      </c>
      <c r="B1808" t="s">
        <v>201</v>
      </c>
      <c r="AV1808" t="s">
        <v>136</v>
      </c>
    </row>
    <row r="1809" spans="1:51" customFormat="1" x14ac:dyDescent="0.25">
      <c r="A1809">
        <v>329339</v>
      </c>
      <c r="B1809" t="s">
        <v>201</v>
      </c>
      <c r="P1809" t="s">
        <v>136</v>
      </c>
      <c r="AC1809" t="s">
        <v>136</v>
      </c>
      <c r="AL1809" t="s">
        <v>136</v>
      </c>
      <c r="AO1809" t="s">
        <v>136</v>
      </c>
      <c r="AP1809" t="s">
        <v>136</v>
      </c>
      <c r="AQ1809" t="s">
        <v>136</v>
      </c>
      <c r="AS1809" t="s">
        <v>136</v>
      </c>
      <c r="AU1809" t="s">
        <v>136</v>
      </c>
      <c r="AV1809" t="s">
        <v>136</v>
      </c>
      <c r="AX1809" t="s">
        <v>136</v>
      </c>
      <c r="AY1809" t="s">
        <v>136</v>
      </c>
    </row>
    <row r="1810" spans="1:51" customFormat="1" x14ac:dyDescent="0.25">
      <c r="A1810">
        <v>331270</v>
      </c>
      <c r="B1810" t="s">
        <v>201</v>
      </c>
      <c r="AP1810" t="s">
        <v>136</v>
      </c>
      <c r="AV1810" t="s">
        <v>136</v>
      </c>
      <c r="AX1810" t="s">
        <v>136</v>
      </c>
    </row>
    <row r="1811" spans="1:51" customFormat="1" x14ac:dyDescent="0.25">
      <c r="A1811">
        <v>331358</v>
      </c>
      <c r="B1811" t="s">
        <v>201</v>
      </c>
      <c r="AV1811" t="s">
        <v>136</v>
      </c>
    </row>
    <row r="1812" spans="1:51" customFormat="1" x14ac:dyDescent="0.25">
      <c r="A1812">
        <v>334508</v>
      </c>
      <c r="B1812" t="s">
        <v>201</v>
      </c>
      <c r="H1812" t="s">
        <v>136</v>
      </c>
      <c r="AG1812" t="s">
        <v>136</v>
      </c>
      <c r="AH1812" t="s">
        <v>136</v>
      </c>
      <c r="AP1812" t="s">
        <v>136</v>
      </c>
      <c r="AQ1812" t="s">
        <v>136</v>
      </c>
      <c r="AT1812" t="s">
        <v>136</v>
      </c>
      <c r="AV1812" t="s">
        <v>136</v>
      </c>
      <c r="AW1812" t="s">
        <v>136</v>
      </c>
    </row>
    <row r="1813" spans="1:51" customFormat="1" x14ac:dyDescent="0.25">
      <c r="A1813">
        <v>336590</v>
      </c>
      <c r="B1813" t="s">
        <v>201</v>
      </c>
      <c r="AG1813" t="s">
        <v>133</v>
      </c>
      <c r="AQ1813" t="s">
        <v>135</v>
      </c>
      <c r="AV1813" t="s">
        <v>135</v>
      </c>
      <c r="AW1813" t="s">
        <v>135</v>
      </c>
      <c r="AX1813" t="s">
        <v>135</v>
      </c>
      <c r="AY1813" t="s">
        <v>135</v>
      </c>
    </row>
    <row r="1814" spans="1:51" customFormat="1" x14ac:dyDescent="0.25">
      <c r="A1814">
        <v>329805</v>
      </c>
      <c r="B1814" t="s">
        <v>201</v>
      </c>
      <c r="AP1814" t="s">
        <v>136</v>
      </c>
      <c r="AQ1814" t="s">
        <v>136</v>
      </c>
      <c r="AT1814" t="s">
        <v>136</v>
      </c>
      <c r="AV1814" t="s">
        <v>135</v>
      </c>
      <c r="AX1814" t="s">
        <v>135</v>
      </c>
      <c r="AY1814" t="s">
        <v>135</v>
      </c>
    </row>
    <row r="1815" spans="1:51" customFormat="1" x14ac:dyDescent="0.25">
      <c r="A1815">
        <v>337086</v>
      </c>
      <c r="B1815" t="s">
        <v>201</v>
      </c>
      <c r="P1815" t="s">
        <v>136</v>
      </c>
      <c r="AC1815" t="s">
        <v>136</v>
      </c>
    </row>
    <row r="1816" spans="1:51" customFormat="1" x14ac:dyDescent="0.25">
      <c r="A1816">
        <v>332723</v>
      </c>
      <c r="B1816" t="s">
        <v>201</v>
      </c>
      <c r="AJ1816" t="s">
        <v>136</v>
      </c>
      <c r="AK1816" t="s">
        <v>136</v>
      </c>
      <c r="AM1816" t="s">
        <v>136</v>
      </c>
      <c r="AO1816" t="s">
        <v>136</v>
      </c>
      <c r="AQ1816" t="s">
        <v>136</v>
      </c>
      <c r="AT1816" t="s">
        <v>136</v>
      </c>
      <c r="AW1816" t="s">
        <v>135</v>
      </c>
      <c r="AY1816" t="s">
        <v>135</v>
      </c>
    </row>
    <row r="1817" spans="1:51" customFormat="1" x14ac:dyDescent="0.25">
      <c r="A1817">
        <v>332406</v>
      </c>
      <c r="B1817" t="s">
        <v>201</v>
      </c>
      <c r="AA1817" t="s">
        <v>136</v>
      </c>
      <c r="AM1817" t="s">
        <v>136</v>
      </c>
      <c r="AT1817" t="s">
        <v>136</v>
      </c>
      <c r="AV1817" t="s">
        <v>135</v>
      </c>
      <c r="AW1817" t="s">
        <v>135</v>
      </c>
      <c r="AY1817" t="s">
        <v>136</v>
      </c>
    </row>
    <row r="1818" spans="1:51" customFormat="1" x14ac:dyDescent="0.25">
      <c r="A1818">
        <v>327274</v>
      </c>
      <c r="B1818" t="s">
        <v>201</v>
      </c>
      <c r="AV1818" t="s">
        <v>136</v>
      </c>
      <c r="AX1818" t="s">
        <v>136</v>
      </c>
    </row>
    <row r="1819" spans="1:51" customFormat="1" x14ac:dyDescent="0.25">
      <c r="A1819">
        <v>329170</v>
      </c>
      <c r="B1819" t="s">
        <v>201</v>
      </c>
      <c r="AG1819" t="s">
        <v>135</v>
      </c>
      <c r="AM1819" t="s">
        <v>136</v>
      </c>
      <c r="AQ1819" t="s">
        <v>136</v>
      </c>
      <c r="AV1819" t="s">
        <v>135</v>
      </c>
      <c r="AW1819" t="s">
        <v>133</v>
      </c>
      <c r="AX1819" t="s">
        <v>135</v>
      </c>
      <c r="AY1819" t="s">
        <v>135</v>
      </c>
    </row>
    <row r="1820" spans="1:51" customFormat="1" x14ac:dyDescent="0.25">
      <c r="A1820">
        <v>332229</v>
      </c>
      <c r="B1820" t="s">
        <v>201</v>
      </c>
      <c r="N1820" t="s">
        <v>136</v>
      </c>
      <c r="AA1820" t="s">
        <v>136</v>
      </c>
      <c r="AM1820" t="s">
        <v>133</v>
      </c>
      <c r="AQ1820" t="s">
        <v>135</v>
      </c>
      <c r="AU1820" t="s">
        <v>135</v>
      </c>
      <c r="AV1820" t="s">
        <v>135</v>
      </c>
      <c r="AW1820" t="s">
        <v>135</v>
      </c>
      <c r="AX1820" t="s">
        <v>135</v>
      </c>
    </row>
    <row r="1821" spans="1:51" customFormat="1" x14ac:dyDescent="0.25">
      <c r="A1821">
        <v>334834</v>
      </c>
      <c r="B1821" t="s">
        <v>201</v>
      </c>
      <c r="AQ1821" t="s">
        <v>136</v>
      </c>
      <c r="AT1821" t="s">
        <v>136</v>
      </c>
      <c r="AV1821" t="s">
        <v>136</v>
      </c>
      <c r="AX1821" t="s">
        <v>136</v>
      </c>
      <c r="AY1821" t="s">
        <v>136</v>
      </c>
    </row>
    <row r="1822" spans="1:51" customFormat="1" x14ac:dyDescent="0.25">
      <c r="A1822">
        <v>334963</v>
      </c>
      <c r="B1822" t="s">
        <v>201</v>
      </c>
      <c r="AG1822" t="s">
        <v>136</v>
      </c>
      <c r="AJ1822" t="s">
        <v>136</v>
      </c>
      <c r="AO1822" t="s">
        <v>136</v>
      </c>
      <c r="AP1822" t="s">
        <v>136</v>
      </c>
      <c r="AQ1822" t="s">
        <v>135</v>
      </c>
      <c r="AR1822" t="s">
        <v>135</v>
      </c>
      <c r="AS1822" t="s">
        <v>135</v>
      </c>
      <c r="AV1822" t="s">
        <v>135</v>
      </c>
      <c r="AW1822" t="s">
        <v>135</v>
      </c>
      <c r="AX1822" t="s">
        <v>135</v>
      </c>
      <c r="AY1822" t="s">
        <v>135</v>
      </c>
    </row>
    <row r="1823" spans="1:51" customFormat="1" x14ac:dyDescent="0.25">
      <c r="A1823">
        <v>336334</v>
      </c>
      <c r="B1823" t="s">
        <v>201</v>
      </c>
      <c r="AG1823" t="s">
        <v>136</v>
      </c>
      <c r="AQ1823" t="s">
        <v>135</v>
      </c>
      <c r="AV1823" t="s">
        <v>135</v>
      </c>
      <c r="AW1823" t="s">
        <v>135</v>
      </c>
      <c r="AX1823" t="s">
        <v>135</v>
      </c>
      <c r="AY1823" t="s">
        <v>135</v>
      </c>
    </row>
    <row r="1824" spans="1:51" customFormat="1" x14ac:dyDescent="0.25">
      <c r="A1824">
        <v>339623</v>
      </c>
      <c r="B1824" t="s">
        <v>201</v>
      </c>
      <c r="AJ1824" t="s">
        <v>136</v>
      </c>
    </row>
    <row r="1825" spans="1:51" customFormat="1" x14ac:dyDescent="0.25">
      <c r="A1825">
        <v>329096</v>
      </c>
      <c r="B1825" t="s">
        <v>201</v>
      </c>
      <c r="AV1825" t="s">
        <v>136</v>
      </c>
    </row>
    <row r="1826" spans="1:51" customFormat="1" x14ac:dyDescent="0.25">
      <c r="A1826">
        <v>329916</v>
      </c>
      <c r="B1826" t="s">
        <v>201</v>
      </c>
      <c r="AG1826" t="s">
        <v>136</v>
      </c>
      <c r="AQ1826" t="s">
        <v>136</v>
      </c>
      <c r="AV1826" t="s">
        <v>136</v>
      </c>
    </row>
    <row r="1827" spans="1:51" customFormat="1" x14ac:dyDescent="0.25">
      <c r="A1827">
        <v>332678</v>
      </c>
      <c r="B1827" t="s">
        <v>201</v>
      </c>
      <c r="AY1827" t="s">
        <v>136</v>
      </c>
    </row>
    <row r="1828" spans="1:51" customFormat="1" x14ac:dyDescent="0.25">
      <c r="A1828">
        <v>332086</v>
      </c>
      <c r="B1828" t="s">
        <v>201</v>
      </c>
      <c r="AM1828" t="s">
        <v>136</v>
      </c>
      <c r="AQ1828" t="s">
        <v>136</v>
      </c>
      <c r="AW1828" t="s">
        <v>136</v>
      </c>
      <c r="AY1828" t="s">
        <v>136</v>
      </c>
    </row>
    <row r="1829" spans="1:51" customFormat="1" x14ac:dyDescent="0.25">
      <c r="A1829">
        <v>330077</v>
      </c>
      <c r="B1829" t="s">
        <v>201</v>
      </c>
      <c r="P1829" t="s">
        <v>136</v>
      </c>
      <c r="AC1829" t="s">
        <v>136</v>
      </c>
      <c r="AG1829" t="s">
        <v>136</v>
      </c>
      <c r="AM1829" t="s">
        <v>136</v>
      </c>
      <c r="AP1829" t="s">
        <v>136</v>
      </c>
      <c r="AQ1829" t="s">
        <v>136</v>
      </c>
      <c r="AT1829" t="s">
        <v>136</v>
      </c>
      <c r="AV1829" t="s">
        <v>135</v>
      </c>
      <c r="AY1829" t="s">
        <v>135</v>
      </c>
    </row>
    <row r="1830" spans="1:51" customFormat="1" x14ac:dyDescent="0.25">
      <c r="A1830">
        <v>333809</v>
      </c>
      <c r="B1830" t="s">
        <v>201</v>
      </c>
      <c r="AI1830" t="s">
        <v>136</v>
      </c>
      <c r="AM1830" t="s">
        <v>136</v>
      </c>
      <c r="AU1830" t="s">
        <v>135</v>
      </c>
      <c r="AV1830" t="s">
        <v>135</v>
      </c>
      <c r="AX1830" t="s">
        <v>135</v>
      </c>
      <c r="AY1830" t="s">
        <v>135</v>
      </c>
    </row>
    <row r="1831" spans="1:51" customFormat="1" x14ac:dyDescent="0.25">
      <c r="A1831">
        <v>333329</v>
      </c>
      <c r="B1831" t="s">
        <v>201</v>
      </c>
      <c r="G1831" t="s">
        <v>135</v>
      </c>
      <c r="AV1831" t="s">
        <v>136</v>
      </c>
    </row>
    <row r="1832" spans="1:51" customFormat="1" x14ac:dyDescent="0.25">
      <c r="A1832">
        <v>332595</v>
      </c>
      <c r="B1832" t="s">
        <v>201</v>
      </c>
      <c r="AI1832" t="s">
        <v>136</v>
      </c>
      <c r="AK1832" t="s">
        <v>136</v>
      </c>
      <c r="AO1832" t="s">
        <v>133</v>
      </c>
      <c r="AQ1832" t="s">
        <v>133</v>
      </c>
      <c r="AR1832" t="s">
        <v>136</v>
      </c>
      <c r="AT1832" t="s">
        <v>133</v>
      </c>
      <c r="AU1832" t="s">
        <v>133</v>
      </c>
      <c r="AV1832" t="s">
        <v>133</v>
      </c>
      <c r="AW1832" t="s">
        <v>133</v>
      </c>
      <c r="AX1832" t="s">
        <v>133</v>
      </c>
      <c r="AY1832" t="s">
        <v>135</v>
      </c>
    </row>
    <row r="1833" spans="1:51" customFormat="1" x14ac:dyDescent="0.25">
      <c r="A1833">
        <v>331698</v>
      </c>
      <c r="B1833" t="s">
        <v>201</v>
      </c>
      <c r="AP1833" t="s">
        <v>136</v>
      </c>
    </row>
    <row r="1834" spans="1:51" customFormat="1" x14ac:dyDescent="0.25">
      <c r="A1834">
        <v>335833</v>
      </c>
      <c r="B1834" t="s">
        <v>201</v>
      </c>
      <c r="AQ1834" t="s">
        <v>136</v>
      </c>
      <c r="AV1834" t="s">
        <v>136</v>
      </c>
      <c r="AW1834" t="s">
        <v>136</v>
      </c>
      <c r="AY1834" t="s">
        <v>136</v>
      </c>
    </row>
    <row r="1835" spans="1:51" customFormat="1" x14ac:dyDescent="0.25">
      <c r="A1835">
        <v>330903</v>
      </c>
      <c r="B1835" t="s">
        <v>201</v>
      </c>
      <c r="W1835" t="s">
        <v>136</v>
      </c>
      <c r="AC1835" t="s">
        <v>136</v>
      </c>
      <c r="AE1835" t="s">
        <v>136</v>
      </c>
      <c r="AO1835" t="s">
        <v>136</v>
      </c>
      <c r="AP1835" t="s">
        <v>136</v>
      </c>
      <c r="AS1835" t="s">
        <v>136</v>
      </c>
      <c r="AT1835" t="s">
        <v>136</v>
      </c>
      <c r="AU1835" t="s">
        <v>136</v>
      </c>
      <c r="AW1835" t="s">
        <v>136</v>
      </c>
    </row>
    <row r="1836" spans="1:51" customFormat="1" x14ac:dyDescent="0.25">
      <c r="A1836">
        <v>333519</v>
      </c>
      <c r="B1836" t="s">
        <v>201</v>
      </c>
      <c r="AG1836" t="s">
        <v>136</v>
      </c>
      <c r="AI1836" t="s">
        <v>136</v>
      </c>
      <c r="AM1836" t="s">
        <v>136</v>
      </c>
      <c r="AO1836" t="s">
        <v>136</v>
      </c>
      <c r="AP1836" t="s">
        <v>135</v>
      </c>
      <c r="AQ1836" t="s">
        <v>133</v>
      </c>
      <c r="AT1836" t="s">
        <v>136</v>
      </c>
      <c r="AX1836" t="s">
        <v>136</v>
      </c>
      <c r="AY1836" t="s">
        <v>136</v>
      </c>
    </row>
    <row r="1837" spans="1:51" customFormat="1" x14ac:dyDescent="0.25">
      <c r="A1837">
        <v>329668</v>
      </c>
      <c r="B1837" t="s">
        <v>201</v>
      </c>
      <c r="P1837" t="s">
        <v>136</v>
      </c>
      <c r="AM1837" t="s">
        <v>136</v>
      </c>
      <c r="AP1837" t="s">
        <v>136</v>
      </c>
      <c r="AQ1837" t="s">
        <v>136</v>
      </c>
      <c r="AU1837" t="s">
        <v>135</v>
      </c>
      <c r="AV1837" t="s">
        <v>135</v>
      </c>
      <c r="AW1837" t="s">
        <v>135</v>
      </c>
      <c r="AX1837" t="s">
        <v>135</v>
      </c>
      <c r="AY1837" t="s">
        <v>135</v>
      </c>
    </row>
    <row r="1838" spans="1:51" customFormat="1" x14ac:dyDescent="0.25">
      <c r="A1838">
        <v>330145</v>
      </c>
      <c r="B1838" t="s">
        <v>201</v>
      </c>
      <c r="AG1838" t="s">
        <v>136</v>
      </c>
      <c r="AJ1838" t="s">
        <v>136</v>
      </c>
      <c r="AM1838" t="s">
        <v>136</v>
      </c>
      <c r="AQ1838" t="s">
        <v>135</v>
      </c>
      <c r="AV1838" t="s">
        <v>135</v>
      </c>
      <c r="AW1838" t="s">
        <v>133</v>
      </c>
      <c r="AY1838" t="s">
        <v>133</v>
      </c>
    </row>
    <row r="1839" spans="1:51" customFormat="1" x14ac:dyDescent="0.25">
      <c r="A1839">
        <v>332205</v>
      </c>
      <c r="B1839" t="s">
        <v>201</v>
      </c>
      <c r="AO1839" t="s">
        <v>135</v>
      </c>
      <c r="AP1839" t="s">
        <v>133</v>
      </c>
      <c r="AQ1839" t="s">
        <v>133</v>
      </c>
      <c r="AT1839" t="s">
        <v>135</v>
      </c>
      <c r="AU1839" t="s">
        <v>133</v>
      </c>
      <c r="AV1839" t="s">
        <v>133</v>
      </c>
      <c r="AW1839" t="s">
        <v>135</v>
      </c>
      <c r="AX1839" t="s">
        <v>135</v>
      </c>
    </row>
    <row r="1840" spans="1:51" customFormat="1" x14ac:dyDescent="0.25">
      <c r="A1840">
        <v>337924</v>
      </c>
      <c r="B1840" t="s">
        <v>201</v>
      </c>
      <c r="AX1840" t="s">
        <v>136</v>
      </c>
      <c r="AY1840" t="s">
        <v>136</v>
      </c>
    </row>
    <row r="1841" spans="1:51" customFormat="1" x14ac:dyDescent="0.25">
      <c r="A1841">
        <v>333331</v>
      </c>
      <c r="B1841" t="s">
        <v>201</v>
      </c>
      <c r="AM1841" t="s">
        <v>136</v>
      </c>
      <c r="AQ1841" t="s">
        <v>136</v>
      </c>
    </row>
    <row r="1842" spans="1:51" customFormat="1" x14ac:dyDescent="0.25">
      <c r="A1842">
        <v>329776</v>
      </c>
      <c r="B1842" t="s">
        <v>201</v>
      </c>
      <c r="AQ1842" t="s">
        <v>136</v>
      </c>
    </row>
    <row r="1843" spans="1:51" customFormat="1" x14ac:dyDescent="0.25">
      <c r="A1843">
        <v>336797</v>
      </c>
      <c r="B1843" t="s">
        <v>201</v>
      </c>
      <c r="P1843" t="s">
        <v>136</v>
      </c>
      <c r="W1843" t="s">
        <v>136</v>
      </c>
      <c r="AQ1843" t="s">
        <v>135</v>
      </c>
      <c r="AV1843" t="s">
        <v>135</v>
      </c>
      <c r="AW1843" t="s">
        <v>135</v>
      </c>
      <c r="AX1843" t="s">
        <v>135</v>
      </c>
    </row>
    <row r="1844" spans="1:51" customFormat="1" x14ac:dyDescent="0.25">
      <c r="A1844">
        <v>335974</v>
      </c>
      <c r="B1844" t="s">
        <v>201</v>
      </c>
      <c r="AG1844" t="s">
        <v>136</v>
      </c>
      <c r="AQ1844" t="s">
        <v>136</v>
      </c>
      <c r="AV1844" t="s">
        <v>135</v>
      </c>
      <c r="AW1844" t="s">
        <v>135</v>
      </c>
      <c r="AX1844" t="s">
        <v>135</v>
      </c>
      <c r="AY1844" t="s">
        <v>135</v>
      </c>
    </row>
    <row r="1845" spans="1:51" customFormat="1" x14ac:dyDescent="0.25">
      <c r="A1845">
        <v>329506</v>
      </c>
      <c r="B1845" t="s">
        <v>201</v>
      </c>
      <c r="P1845" t="s">
        <v>136</v>
      </c>
      <c r="AC1845" t="s">
        <v>136</v>
      </c>
      <c r="AP1845" t="s">
        <v>136</v>
      </c>
      <c r="AQ1845" t="s">
        <v>136</v>
      </c>
      <c r="AV1845" t="s">
        <v>135</v>
      </c>
      <c r="AW1845" t="s">
        <v>136</v>
      </c>
      <c r="AY1845" t="s">
        <v>136</v>
      </c>
    </row>
    <row r="1846" spans="1:51" customFormat="1" x14ac:dyDescent="0.25">
      <c r="A1846">
        <v>332555</v>
      </c>
      <c r="B1846" t="s">
        <v>201</v>
      </c>
      <c r="AI1846" t="s">
        <v>136</v>
      </c>
      <c r="AJ1846" t="s">
        <v>135</v>
      </c>
      <c r="AK1846" t="s">
        <v>136</v>
      </c>
      <c r="AV1846" t="s">
        <v>136</v>
      </c>
    </row>
    <row r="1847" spans="1:51" customFormat="1" x14ac:dyDescent="0.25">
      <c r="A1847">
        <v>336614</v>
      </c>
      <c r="B1847" t="s">
        <v>201</v>
      </c>
      <c r="AC1847" t="s">
        <v>136</v>
      </c>
      <c r="AG1847" t="s">
        <v>136</v>
      </c>
      <c r="AL1847" t="s">
        <v>136</v>
      </c>
      <c r="AQ1847" t="s">
        <v>136</v>
      </c>
      <c r="AT1847" t="s">
        <v>136</v>
      </c>
      <c r="AU1847" t="s">
        <v>135</v>
      </c>
      <c r="AV1847" t="s">
        <v>135</v>
      </c>
      <c r="AW1847" t="s">
        <v>135</v>
      </c>
      <c r="AX1847" t="s">
        <v>135</v>
      </c>
    </row>
    <row r="1848" spans="1:51" customFormat="1" x14ac:dyDescent="0.25">
      <c r="A1848">
        <v>330018</v>
      </c>
      <c r="B1848" t="s">
        <v>201</v>
      </c>
      <c r="AG1848" t="s">
        <v>136</v>
      </c>
      <c r="AI1848" t="s">
        <v>136</v>
      </c>
      <c r="AP1848" t="s">
        <v>135</v>
      </c>
      <c r="AQ1848" t="s">
        <v>133</v>
      </c>
      <c r="AT1848" t="s">
        <v>136</v>
      </c>
      <c r="AU1848" t="s">
        <v>136</v>
      </c>
      <c r="AV1848" t="s">
        <v>135</v>
      </c>
      <c r="AW1848" t="s">
        <v>133</v>
      </c>
      <c r="AX1848" t="s">
        <v>136</v>
      </c>
      <c r="AY1848" t="s">
        <v>136</v>
      </c>
    </row>
    <row r="1849" spans="1:51" customFormat="1" x14ac:dyDescent="0.25">
      <c r="A1849">
        <v>329988</v>
      </c>
      <c r="B1849" t="s">
        <v>201</v>
      </c>
      <c r="W1849" t="s">
        <v>136</v>
      </c>
      <c r="AC1849" t="s">
        <v>136</v>
      </c>
      <c r="AG1849" t="s">
        <v>136</v>
      </c>
      <c r="AM1849" t="s">
        <v>136</v>
      </c>
      <c r="AP1849" t="s">
        <v>135</v>
      </c>
      <c r="AQ1849" t="s">
        <v>133</v>
      </c>
      <c r="AT1849" t="s">
        <v>136</v>
      </c>
      <c r="AU1849" t="s">
        <v>136</v>
      </c>
      <c r="AW1849" t="s">
        <v>133</v>
      </c>
      <c r="AX1849" t="s">
        <v>135</v>
      </c>
      <c r="AY1849" t="s">
        <v>135</v>
      </c>
    </row>
    <row r="1850" spans="1:51" customFormat="1" x14ac:dyDescent="0.25">
      <c r="A1850">
        <v>332839</v>
      </c>
      <c r="B1850" t="s">
        <v>201</v>
      </c>
      <c r="AG1850" t="s">
        <v>136</v>
      </c>
    </row>
    <row r="1851" spans="1:51" customFormat="1" x14ac:dyDescent="0.25">
      <c r="A1851">
        <v>337318</v>
      </c>
      <c r="B1851" t="s">
        <v>201</v>
      </c>
      <c r="P1851" t="s">
        <v>136</v>
      </c>
      <c r="AQ1851" t="s">
        <v>135</v>
      </c>
      <c r="AT1851" t="s">
        <v>136</v>
      </c>
      <c r="AV1851" t="s">
        <v>135</v>
      </c>
      <c r="AX1851" t="s">
        <v>135</v>
      </c>
    </row>
    <row r="1852" spans="1:51" customFormat="1" x14ac:dyDescent="0.25">
      <c r="A1852">
        <v>332500</v>
      </c>
      <c r="B1852" t="s">
        <v>201</v>
      </c>
      <c r="AW1852" t="s">
        <v>136</v>
      </c>
    </row>
    <row r="1853" spans="1:51" customFormat="1" x14ac:dyDescent="0.25">
      <c r="A1853">
        <v>329244</v>
      </c>
      <c r="B1853" t="s">
        <v>201</v>
      </c>
      <c r="AG1853" t="s">
        <v>136</v>
      </c>
      <c r="AP1853" t="s">
        <v>136</v>
      </c>
      <c r="AQ1853" t="s">
        <v>133</v>
      </c>
      <c r="AV1853" t="s">
        <v>133</v>
      </c>
      <c r="AW1853" t="s">
        <v>133</v>
      </c>
      <c r="AX1853" t="s">
        <v>135</v>
      </c>
      <c r="AY1853" t="s">
        <v>135</v>
      </c>
    </row>
    <row r="1854" spans="1:51" customFormat="1" x14ac:dyDescent="0.25">
      <c r="A1854">
        <v>332636</v>
      </c>
      <c r="B1854" t="s">
        <v>201</v>
      </c>
      <c r="AV1854" t="s">
        <v>136</v>
      </c>
      <c r="AW1854" t="s">
        <v>135</v>
      </c>
      <c r="AX1854" t="s">
        <v>136</v>
      </c>
    </row>
    <row r="1855" spans="1:51" customFormat="1" x14ac:dyDescent="0.25">
      <c r="A1855">
        <v>332264</v>
      </c>
      <c r="B1855" t="s">
        <v>201</v>
      </c>
      <c r="AQ1855" t="s">
        <v>136</v>
      </c>
      <c r="AV1855" t="s">
        <v>136</v>
      </c>
      <c r="AW1855" t="s">
        <v>136</v>
      </c>
    </row>
    <row r="1856" spans="1:51" customFormat="1" x14ac:dyDescent="0.25">
      <c r="A1856">
        <v>333294</v>
      </c>
      <c r="B1856" t="s">
        <v>201</v>
      </c>
      <c r="P1856" t="s">
        <v>136</v>
      </c>
      <c r="AG1856" t="s">
        <v>136</v>
      </c>
      <c r="AJ1856" t="s">
        <v>136</v>
      </c>
      <c r="AO1856" t="s">
        <v>136</v>
      </c>
      <c r="AQ1856" t="s">
        <v>136</v>
      </c>
      <c r="AS1856" t="s">
        <v>136</v>
      </c>
      <c r="AV1856" t="s">
        <v>135</v>
      </c>
      <c r="AW1856" t="s">
        <v>135</v>
      </c>
      <c r="AX1856" t="s">
        <v>135</v>
      </c>
      <c r="AY1856" t="s">
        <v>135</v>
      </c>
    </row>
    <row r="1857" spans="1:51" customFormat="1" x14ac:dyDescent="0.25">
      <c r="A1857">
        <v>334822</v>
      </c>
      <c r="B1857" t="s">
        <v>201</v>
      </c>
      <c r="W1857" t="s">
        <v>135</v>
      </c>
      <c r="AC1857" t="s">
        <v>136</v>
      </c>
      <c r="AI1857" t="s">
        <v>136</v>
      </c>
      <c r="AK1857" t="s">
        <v>136</v>
      </c>
      <c r="AP1857" t="s">
        <v>136</v>
      </c>
      <c r="AV1857" t="s">
        <v>135</v>
      </c>
      <c r="AW1857" t="s">
        <v>136</v>
      </c>
      <c r="AY1857" t="s">
        <v>133</v>
      </c>
    </row>
    <row r="1858" spans="1:51" customFormat="1" x14ac:dyDescent="0.25">
      <c r="A1858">
        <v>331924</v>
      </c>
      <c r="B1858" t="s">
        <v>201</v>
      </c>
      <c r="AG1858" t="s">
        <v>136</v>
      </c>
      <c r="AM1858" t="s">
        <v>136</v>
      </c>
      <c r="AO1858" t="s">
        <v>136</v>
      </c>
      <c r="AP1858" t="s">
        <v>133</v>
      </c>
      <c r="AV1858" t="s">
        <v>135</v>
      </c>
      <c r="AW1858" t="s">
        <v>135</v>
      </c>
      <c r="AX1858" t="s">
        <v>133</v>
      </c>
    </row>
    <row r="1859" spans="1:51" customFormat="1" x14ac:dyDescent="0.25">
      <c r="A1859">
        <v>335593</v>
      </c>
      <c r="B1859" t="s">
        <v>201</v>
      </c>
      <c r="AG1859" t="s">
        <v>136</v>
      </c>
      <c r="AQ1859" t="s">
        <v>136</v>
      </c>
      <c r="AU1859" t="s">
        <v>135</v>
      </c>
      <c r="AV1859" t="s">
        <v>135</v>
      </c>
      <c r="AW1859" t="s">
        <v>135</v>
      </c>
      <c r="AX1859" t="s">
        <v>135</v>
      </c>
      <c r="AY1859" t="s">
        <v>135</v>
      </c>
    </row>
    <row r="1860" spans="1:51" customFormat="1" x14ac:dyDescent="0.25">
      <c r="A1860">
        <v>329246</v>
      </c>
      <c r="B1860" t="s">
        <v>201</v>
      </c>
      <c r="AV1860" t="s">
        <v>136</v>
      </c>
    </row>
    <row r="1861" spans="1:51" customFormat="1" x14ac:dyDescent="0.25">
      <c r="A1861">
        <v>329611</v>
      </c>
      <c r="B1861" t="s">
        <v>201</v>
      </c>
      <c r="AF1861" t="s">
        <v>136</v>
      </c>
      <c r="AG1861" t="s">
        <v>136</v>
      </c>
      <c r="AP1861" t="s">
        <v>136</v>
      </c>
      <c r="AQ1861" t="s">
        <v>135</v>
      </c>
      <c r="AW1861" t="s">
        <v>136</v>
      </c>
      <c r="AY1861" t="s">
        <v>136</v>
      </c>
    </row>
    <row r="1862" spans="1:51" customFormat="1" x14ac:dyDescent="0.25">
      <c r="A1862">
        <v>333401</v>
      </c>
      <c r="B1862" t="s">
        <v>201</v>
      </c>
      <c r="I1862" t="s">
        <v>135</v>
      </c>
      <c r="X1862" t="s">
        <v>136</v>
      </c>
      <c r="AK1862" t="s">
        <v>136</v>
      </c>
      <c r="AM1862" t="s">
        <v>136</v>
      </c>
      <c r="AP1862" t="s">
        <v>135</v>
      </c>
      <c r="AQ1862" t="s">
        <v>136</v>
      </c>
      <c r="AT1862" t="s">
        <v>136</v>
      </c>
      <c r="AU1862" t="s">
        <v>135</v>
      </c>
      <c r="AV1862" t="s">
        <v>135</v>
      </c>
      <c r="AW1862" t="s">
        <v>135</v>
      </c>
      <c r="AX1862" t="s">
        <v>135</v>
      </c>
      <c r="AY1862" t="s">
        <v>135</v>
      </c>
    </row>
    <row r="1863" spans="1:51" customFormat="1" x14ac:dyDescent="0.25">
      <c r="A1863">
        <v>334855</v>
      </c>
      <c r="B1863" t="s">
        <v>201</v>
      </c>
      <c r="W1863" t="s">
        <v>136</v>
      </c>
      <c r="AL1863" t="s">
        <v>136</v>
      </c>
      <c r="AP1863" t="s">
        <v>136</v>
      </c>
      <c r="AQ1863" t="s">
        <v>136</v>
      </c>
      <c r="AU1863" t="s">
        <v>136</v>
      </c>
      <c r="AV1863" t="s">
        <v>136</v>
      </c>
      <c r="AW1863" t="s">
        <v>136</v>
      </c>
    </row>
    <row r="1864" spans="1:51" customFormat="1" x14ac:dyDescent="0.25">
      <c r="A1864">
        <v>330157</v>
      </c>
      <c r="B1864" t="s">
        <v>201</v>
      </c>
      <c r="AA1864" t="s">
        <v>136</v>
      </c>
      <c r="AP1864" t="s">
        <v>135</v>
      </c>
      <c r="AQ1864" t="s">
        <v>135</v>
      </c>
      <c r="AV1864" t="s">
        <v>136</v>
      </c>
      <c r="AX1864" t="s">
        <v>136</v>
      </c>
    </row>
    <row r="1865" spans="1:51" customFormat="1" x14ac:dyDescent="0.25">
      <c r="A1865">
        <v>329159</v>
      </c>
      <c r="B1865" t="s">
        <v>201</v>
      </c>
      <c r="AP1865" t="s">
        <v>136</v>
      </c>
    </row>
    <row r="1866" spans="1:51" customFormat="1" x14ac:dyDescent="0.25">
      <c r="A1866">
        <v>331902</v>
      </c>
      <c r="B1866" t="s">
        <v>201</v>
      </c>
      <c r="AJ1866" t="s">
        <v>136</v>
      </c>
      <c r="AM1866" t="s">
        <v>136</v>
      </c>
      <c r="AQ1866" t="s">
        <v>136</v>
      </c>
      <c r="AW1866" t="s">
        <v>135</v>
      </c>
      <c r="AX1866" t="s">
        <v>135</v>
      </c>
      <c r="AY1866" t="s">
        <v>135</v>
      </c>
    </row>
    <row r="1867" spans="1:51" customFormat="1" x14ac:dyDescent="0.25">
      <c r="A1867">
        <v>332697</v>
      </c>
      <c r="B1867" t="s">
        <v>201</v>
      </c>
      <c r="AG1867" t="s">
        <v>133</v>
      </c>
      <c r="AJ1867" t="s">
        <v>136</v>
      </c>
      <c r="AO1867" t="s">
        <v>135</v>
      </c>
      <c r="AP1867" t="s">
        <v>133</v>
      </c>
      <c r="AQ1867" t="s">
        <v>133</v>
      </c>
      <c r="AV1867" t="s">
        <v>135</v>
      </c>
      <c r="AW1867" t="s">
        <v>135</v>
      </c>
      <c r="AX1867" t="s">
        <v>133</v>
      </c>
      <c r="AY1867" t="s">
        <v>135</v>
      </c>
    </row>
    <row r="1868" spans="1:51" customFormat="1" x14ac:dyDescent="0.25">
      <c r="A1868">
        <v>335037</v>
      </c>
      <c r="B1868" t="s">
        <v>201</v>
      </c>
      <c r="AG1868" t="s">
        <v>136</v>
      </c>
      <c r="AP1868" t="s">
        <v>136</v>
      </c>
      <c r="AQ1868" t="s">
        <v>136</v>
      </c>
      <c r="AT1868" t="s">
        <v>136</v>
      </c>
      <c r="AV1868" t="s">
        <v>135</v>
      </c>
      <c r="AW1868" t="s">
        <v>135</v>
      </c>
      <c r="AY1868" t="s">
        <v>135</v>
      </c>
    </row>
    <row r="1869" spans="1:51" customFormat="1" x14ac:dyDescent="0.25">
      <c r="A1869">
        <v>335945</v>
      </c>
      <c r="B1869" t="s">
        <v>201</v>
      </c>
      <c r="AC1869" t="s">
        <v>136</v>
      </c>
      <c r="AG1869" t="s">
        <v>136</v>
      </c>
      <c r="AQ1869" t="s">
        <v>136</v>
      </c>
      <c r="AU1869" t="s">
        <v>135</v>
      </c>
      <c r="AV1869" t="s">
        <v>135</v>
      </c>
      <c r="AW1869" t="s">
        <v>135</v>
      </c>
      <c r="AX1869" t="s">
        <v>135</v>
      </c>
      <c r="AY1869" t="s">
        <v>135</v>
      </c>
    </row>
    <row r="1870" spans="1:51" customFormat="1" x14ac:dyDescent="0.25">
      <c r="A1870">
        <v>330783</v>
      </c>
      <c r="B1870" t="s">
        <v>201</v>
      </c>
      <c r="AQ1870" t="s">
        <v>136</v>
      </c>
    </row>
    <row r="1871" spans="1:51" customFormat="1" x14ac:dyDescent="0.25">
      <c r="A1871">
        <v>332049</v>
      </c>
      <c r="B1871" t="s">
        <v>201</v>
      </c>
      <c r="AY1871" t="s">
        <v>136</v>
      </c>
    </row>
    <row r="1872" spans="1:51" customFormat="1" x14ac:dyDescent="0.25">
      <c r="A1872">
        <v>334978</v>
      </c>
      <c r="B1872" t="s">
        <v>201</v>
      </c>
      <c r="AG1872" t="s">
        <v>136</v>
      </c>
      <c r="AV1872" t="s">
        <v>135</v>
      </c>
    </row>
    <row r="1873" spans="1:51" customFormat="1" x14ac:dyDescent="0.25">
      <c r="A1873">
        <v>329182</v>
      </c>
      <c r="B1873" t="s">
        <v>201</v>
      </c>
      <c r="L1873" t="s">
        <v>136</v>
      </c>
      <c r="AU1873" t="s">
        <v>135</v>
      </c>
      <c r="AV1873" t="s">
        <v>136</v>
      </c>
    </row>
    <row r="1874" spans="1:51" customFormat="1" x14ac:dyDescent="0.25">
      <c r="A1874">
        <v>331371</v>
      </c>
      <c r="B1874" t="s">
        <v>201</v>
      </c>
      <c r="AP1874" t="s">
        <v>136</v>
      </c>
      <c r="AQ1874" t="s">
        <v>136</v>
      </c>
    </row>
    <row r="1875" spans="1:51" customFormat="1" x14ac:dyDescent="0.25">
      <c r="A1875">
        <v>330431</v>
      </c>
      <c r="B1875" t="s">
        <v>201</v>
      </c>
      <c r="AI1875" t="s">
        <v>136</v>
      </c>
    </row>
    <row r="1876" spans="1:51" customFormat="1" x14ac:dyDescent="0.25">
      <c r="A1876">
        <v>331870</v>
      </c>
      <c r="B1876" t="s">
        <v>201</v>
      </c>
      <c r="AV1876" t="s">
        <v>136</v>
      </c>
      <c r="AX1876" t="s">
        <v>136</v>
      </c>
    </row>
    <row r="1877" spans="1:51" customFormat="1" x14ac:dyDescent="0.25">
      <c r="A1877">
        <v>334819</v>
      </c>
      <c r="B1877" t="s">
        <v>201</v>
      </c>
      <c r="AL1877" t="s">
        <v>136</v>
      </c>
      <c r="AO1877" t="s">
        <v>136</v>
      </c>
      <c r="AQ1877" t="s">
        <v>136</v>
      </c>
      <c r="AX1877" t="s">
        <v>136</v>
      </c>
      <c r="AY1877" t="s">
        <v>136</v>
      </c>
    </row>
    <row r="1878" spans="1:51" customFormat="1" x14ac:dyDescent="0.25">
      <c r="A1878">
        <v>330187</v>
      </c>
      <c r="B1878" t="s">
        <v>201</v>
      </c>
      <c r="AV1878" t="s">
        <v>136</v>
      </c>
      <c r="AX1878" t="s">
        <v>135</v>
      </c>
    </row>
    <row r="1879" spans="1:51" customFormat="1" x14ac:dyDescent="0.25">
      <c r="A1879">
        <v>331209</v>
      </c>
      <c r="B1879" t="s">
        <v>201</v>
      </c>
      <c r="AP1879" t="s">
        <v>136</v>
      </c>
      <c r="AV1879" t="s">
        <v>136</v>
      </c>
    </row>
    <row r="1880" spans="1:51" customFormat="1" x14ac:dyDescent="0.25">
      <c r="A1880">
        <v>337615</v>
      </c>
      <c r="B1880" t="s">
        <v>201</v>
      </c>
      <c r="AG1880" t="s">
        <v>136</v>
      </c>
      <c r="AQ1880" t="s">
        <v>135</v>
      </c>
    </row>
    <row r="1881" spans="1:51" customFormat="1" x14ac:dyDescent="0.25">
      <c r="A1881">
        <v>329963</v>
      </c>
      <c r="B1881" t="s">
        <v>201</v>
      </c>
      <c r="W1881" t="s">
        <v>133</v>
      </c>
      <c r="AT1881" t="s">
        <v>136</v>
      </c>
      <c r="AV1881" t="s">
        <v>135</v>
      </c>
      <c r="AW1881" t="s">
        <v>133</v>
      </c>
      <c r="AX1881" t="s">
        <v>135</v>
      </c>
      <c r="AY1881" t="s">
        <v>133</v>
      </c>
    </row>
    <row r="1882" spans="1:51" customFormat="1" x14ac:dyDescent="0.25">
      <c r="A1882">
        <v>329100</v>
      </c>
      <c r="B1882" t="s">
        <v>201</v>
      </c>
      <c r="P1882" t="s">
        <v>136</v>
      </c>
      <c r="W1882" t="s">
        <v>133</v>
      </c>
      <c r="AG1882" t="s">
        <v>135</v>
      </c>
      <c r="AP1882" t="s">
        <v>135</v>
      </c>
      <c r="AT1882" t="s">
        <v>135</v>
      </c>
      <c r="AV1882" t="s">
        <v>135</v>
      </c>
      <c r="AW1882" t="s">
        <v>135</v>
      </c>
      <c r="AX1882" t="s">
        <v>133</v>
      </c>
      <c r="AY1882" t="s">
        <v>135</v>
      </c>
    </row>
    <row r="1883" spans="1:51" customFormat="1" x14ac:dyDescent="0.25">
      <c r="A1883">
        <v>333354</v>
      </c>
      <c r="B1883" t="s">
        <v>201</v>
      </c>
      <c r="AP1883" t="s">
        <v>136</v>
      </c>
      <c r="AV1883" t="s">
        <v>136</v>
      </c>
      <c r="AY1883" t="s">
        <v>136</v>
      </c>
    </row>
    <row r="1884" spans="1:51" customFormat="1" x14ac:dyDescent="0.25">
      <c r="A1884">
        <v>336069</v>
      </c>
      <c r="B1884" t="s">
        <v>201</v>
      </c>
      <c r="AG1884" t="s">
        <v>136</v>
      </c>
      <c r="AJ1884" t="s">
        <v>136</v>
      </c>
      <c r="AV1884" t="s">
        <v>135</v>
      </c>
      <c r="AW1884" t="s">
        <v>135</v>
      </c>
      <c r="AX1884" t="s">
        <v>135</v>
      </c>
      <c r="AY1884" t="s">
        <v>135</v>
      </c>
    </row>
    <row r="1885" spans="1:51" customFormat="1" x14ac:dyDescent="0.25">
      <c r="A1885">
        <v>330288</v>
      </c>
      <c r="B1885" t="s">
        <v>201</v>
      </c>
      <c r="W1885" t="s">
        <v>136</v>
      </c>
      <c r="AG1885" t="s">
        <v>136</v>
      </c>
      <c r="AH1885" t="s">
        <v>135</v>
      </c>
      <c r="AI1885" t="s">
        <v>136</v>
      </c>
      <c r="AO1885" t="s">
        <v>136</v>
      </c>
      <c r="AP1885" t="s">
        <v>135</v>
      </c>
      <c r="AQ1885" t="s">
        <v>135</v>
      </c>
      <c r="AV1885" t="s">
        <v>133</v>
      </c>
      <c r="AW1885" t="s">
        <v>135</v>
      </c>
      <c r="AX1885" t="s">
        <v>135</v>
      </c>
    </row>
    <row r="1886" spans="1:51" customFormat="1" x14ac:dyDescent="0.25">
      <c r="A1886">
        <v>332493</v>
      </c>
      <c r="B1886" t="s">
        <v>201</v>
      </c>
      <c r="AP1886" t="s">
        <v>136</v>
      </c>
      <c r="AW1886" t="s">
        <v>135</v>
      </c>
    </row>
    <row r="1887" spans="1:51" customFormat="1" x14ac:dyDescent="0.25">
      <c r="A1887">
        <v>335135</v>
      </c>
      <c r="B1887" t="s">
        <v>201</v>
      </c>
      <c r="AQ1887" t="s">
        <v>136</v>
      </c>
      <c r="AW1887" t="s">
        <v>136</v>
      </c>
    </row>
    <row r="1888" spans="1:51" customFormat="1" x14ac:dyDescent="0.25">
      <c r="A1888">
        <v>331760</v>
      </c>
      <c r="B1888" t="s">
        <v>201</v>
      </c>
      <c r="AC1888" t="s">
        <v>136</v>
      </c>
      <c r="AD1888" t="s">
        <v>136</v>
      </c>
      <c r="AM1888" t="s">
        <v>133</v>
      </c>
      <c r="AS1888" t="s">
        <v>136</v>
      </c>
      <c r="AV1888" t="s">
        <v>136</v>
      </c>
      <c r="AX1888" t="s">
        <v>135</v>
      </c>
      <c r="AY1888" t="s">
        <v>135</v>
      </c>
    </row>
    <row r="1889" spans="1:51" customFormat="1" x14ac:dyDescent="0.25">
      <c r="A1889">
        <v>337830</v>
      </c>
      <c r="B1889" t="s">
        <v>201</v>
      </c>
      <c r="AW1889" t="s">
        <v>135</v>
      </c>
    </row>
    <row r="1890" spans="1:51" customFormat="1" x14ac:dyDescent="0.25">
      <c r="A1890">
        <v>336235</v>
      </c>
      <c r="B1890" t="s">
        <v>201</v>
      </c>
      <c r="AQ1890" t="s">
        <v>136</v>
      </c>
    </row>
    <row r="1891" spans="1:51" customFormat="1" x14ac:dyDescent="0.25">
      <c r="A1891">
        <v>335288</v>
      </c>
      <c r="B1891" t="s">
        <v>201</v>
      </c>
      <c r="AQ1891" t="s">
        <v>136</v>
      </c>
      <c r="AX1891" t="s">
        <v>136</v>
      </c>
    </row>
    <row r="1892" spans="1:51" customFormat="1" x14ac:dyDescent="0.25">
      <c r="A1892">
        <v>335260</v>
      </c>
      <c r="B1892" t="s">
        <v>201</v>
      </c>
      <c r="AG1892" t="s">
        <v>136</v>
      </c>
      <c r="AV1892" t="s">
        <v>136</v>
      </c>
    </row>
    <row r="1893" spans="1:51" customFormat="1" x14ac:dyDescent="0.25">
      <c r="A1893">
        <v>336970</v>
      </c>
      <c r="B1893" t="s">
        <v>201</v>
      </c>
      <c r="AG1893" t="s">
        <v>136</v>
      </c>
      <c r="AL1893" t="s">
        <v>136</v>
      </c>
      <c r="AO1893" t="s">
        <v>133</v>
      </c>
      <c r="AQ1893" t="s">
        <v>133</v>
      </c>
      <c r="AR1893" t="s">
        <v>133</v>
      </c>
      <c r="AU1893" t="s">
        <v>133</v>
      </c>
      <c r="AV1893" t="s">
        <v>133</v>
      </c>
      <c r="AX1893" t="s">
        <v>133</v>
      </c>
      <c r="AY1893" t="s">
        <v>133</v>
      </c>
    </row>
    <row r="1894" spans="1:51" customFormat="1" x14ac:dyDescent="0.25">
      <c r="A1894">
        <v>332713</v>
      </c>
      <c r="B1894" t="s">
        <v>201</v>
      </c>
      <c r="AQ1894" t="s">
        <v>136</v>
      </c>
    </row>
    <row r="1895" spans="1:51" customFormat="1" x14ac:dyDescent="0.25">
      <c r="A1895">
        <v>332336</v>
      </c>
      <c r="B1895" t="s">
        <v>201</v>
      </c>
      <c r="H1895" t="s">
        <v>136</v>
      </c>
      <c r="AI1895" t="s">
        <v>136</v>
      </c>
      <c r="AL1895" t="s">
        <v>136</v>
      </c>
      <c r="AO1895" t="s">
        <v>136</v>
      </c>
      <c r="AT1895" t="s">
        <v>136</v>
      </c>
      <c r="AU1895" t="s">
        <v>135</v>
      </c>
      <c r="AV1895" t="s">
        <v>135</v>
      </c>
      <c r="AW1895" t="s">
        <v>135</v>
      </c>
      <c r="AX1895" t="s">
        <v>135</v>
      </c>
      <c r="AY1895" t="s">
        <v>135</v>
      </c>
    </row>
    <row r="1896" spans="1:51" customFormat="1" x14ac:dyDescent="0.25">
      <c r="A1896">
        <v>333119</v>
      </c>
      <c r="B1896" t="s">
        <v>201</v>
      </c>
      <c r="AC1896" t="s">
        <v>136</v>
      </c>
      <c r="AM1896" t="s">
        <v>136</v>
      </c>
      <c r="AP1896" t="s">
        <v>133</v>
      </c>
      <c r="AQ1896" t="s">
        <v>135</v>
      </c>
      <c r="AT1896" t="s">
        <v>136</v>
      </c>
      <c r="AV1896" t="s">
        <v>133</v>
      </c>
      <c r="AY1896" t="s">
        <v>135</v>
      </c>
    </row>
    <row r="1897" spans="1:51" customFormat="1" x14ac:dyDescent="0.25">
      <c r="A1897">
        <v>335679</v>
      </c>
      <c r="B1897" t="s">
        <v>201</v>
      </c>
      <c r="P1897" t="s">
        <v>136</v>
      </c>
      <c r="AG1897" t="s">
        <v>135</v>
      </c>
      <c r="AK1897" t="s">
        <v>136</v>
      </c>
      <c r="AL1897" t="s">
        <v>136</v>
      </c>
      <c r="AO1897" t="s">
        <v>133</v>
      </c>
      <c r="AP1897" t="s">
        <v>133</v>
      </c>
      <c r="AQ1897" t="s">
        <v>133</v>
      </c>
      <c r="AS1897" t="s">
        <v>133</v>
      </c>
      <c r="AT1897" t="s">
        <v>133</v>
      </c>
      <c r="AU1897" t="s">
        <v>133</v>
      </c>
      <c r="AV1897" t="s">
        <v>133</v>
      </c>
      <c r="AW1897" t="s">
        <v>133</v>
      </c>
      <c r="AX1897" t="s">
        <v>133</v>
      </c>
      <c r="AY1897" t="s">
        <v>133</v>
      </c>
    </row>
    <row r="1898" spans="1:51" customFormat="1" x14ac:dyDescent="0.25">
      <c r="A1898">
        <v>336589</v>
      </c>
      <c r="B1898" t="s">
        <v>201</v>
      </c>
      <c r="AM1898" t="s">
        <v>136</v>
      </c>
      <c r="AQ1898" t="s">
        <v>136</v>
      </c>
      <c r="AU1898" t="s">
        <v>135</v>
      </c>
      <c r="AV1898" t="s">
        <v>135</v>
      </c>
      <c r="AW1898" t="s">
        <v>135</v>
      </c>
      <c r="AX1898" t="s">
        <v>135</v>
      </c>
    </row>
    <row r="1899" spans="1:51" customFormat="1" x14ac:dyDescent="0.25">
      <c r="A1899">
        <v>332557</v>
      </c>
      <c r="B1899" t="s">
        <v>201</v>
      </c>
      <c r="AG1899" t="s">
        <v>136</v>
      </c>
      <c r="AM1899" t="s">
        <v>136</v>
      </c>
      <c r="AQ1899" t="s">
        <v>136</v>
      </c>
      <c r="AT1899" t="s">
        <v>136</v>
      </c>
      <c r="AV1899" t="s">
        <v>135</v>
      </c>
      <c r="AX1899" t="s">
        <v>135</v>
      </c>
      <c r="AY1899" t="s">
        <v>135</v>
      </c>
    </row>
    <row r="1900" spans="1:51" customFormat="1" x14ac:dyDescent="0.25">
      <c r="A1900">
        <v>333096</v>
      </c>
      <c r="B1900" t="s">
        <v>201</v>
      </c>
      <c r="AP1900" t="s">
        <v>135</v>
      </c>
      <c r="AQ1900" t="s">
        <v>135</v>
      </c>
      <c r="AT1900" t="s">
        <v>136</v>
      </c>
      <c r="AV1900" t="s">
        <v>133</v>
      </c>
      <c r="AW1900" t="s">
        <v>135</v>
      </c>
      <c r="AX1900" t="s">
        <v>135</v>
      </c>
      <c r="AY1900" t="s">
        <v>135</v>
      </c>
    </row>
    <row r="1901" spans="1:51" customFormat="1" x14ac:dyDescent="0.25">
      <c r="A1901">
        <v>332787</v>
      </c>
      <c r="B1901" t="s">
        <v>201</v>
      </c>
      <c r="AC1901" t="s">
        <v>136</v>
      </c>
    </row>
    <row r="1902" spans="1:51" customFormat="1" x14ac:dyDescent="0.25">
      <c r="A1902">
        <v>332648</v>
      </c>
      <c r="B1902" t="s">
        <v>201</v>
      </c>
      <c r="AQ1902" t="s">
        <v>136</v>
      </c>
      <c r="AX1902" t="s">
        <v>136</v>
      </c>
    </row>
    <row r="1903" spans="1:51" customFormat="1" x14ac:dyDescent="0.25">
      <c r="A1903">
        <v>332984</v>
      </c>
      <c r="B1903" t="s">
        <v>201</v>
      </c>
      <c r="AG1903" t="s">
        <v>136</v>
      </c>
      <c r="AP1903" t="s">
        <v>136</v>
      </c>
      <c r="AQ1903" t="s">
        <v>136</v>
      </c>
      <c r="AR1903" t="s">
        <v>136</v>
      </c>
      <c r="AV1903" t="s">
        <v>135</v>
      </c>
      <c r="AW1903" t="s">
        <v>133</v>
      </c>
      <c r="AX1903" t="s">
        <v>135</v>
      </c>
      <c r="AY1903" t="s">
        <v>136</v>
      </c>
    </row>
    <row r="1904" spans="1:51" customFormat="1" x14ac:dyDescent="0.25">
      <c r="A1904">
        <v>337391</v>
      </c>
      <c r="B1904" t="s">
        <v>201</v>
      </c>
      <c r="AQ1904" t="s">
        <v>136</v>
      </c>
    </row>
    <row r="1905" spans="1:51" customFormat="1" x14ac:dyDescent="0.25">
      <c r="A1905">
        <v>331685</v>
      </c>
      <c r="B1905" t="s">
        <v>201</v>
      </c>
      <c r="AM1905" t="s">
        <v>136</v>
      </c>
      <c r="AP1905" t="s">
        <v>136</v>
      </c>
      <c r="AV1905" t="s">
        <v>136</v>
      </c>
      <c r="AW1905" t="s">
        <v>136</v>
      </c>
      <c r="AY1905" t="s">
        <v>136</v>
      </c>
    </row>
    <row r="1906" spans="1:51" customFormat="1" x14ac:dyDescent="0.25">
      <c r="A1906">
        <v>332084</v>
      </c>
      <c r="B1906" t="s">
        <v>201</v>
      </c>
      <c r="AM1906" t="s">
        <v>136</v>
      </c>
      <c r="AP1906" t="s">
        <v>135</v>
      </c>
      <c r="AQ1906" t="s">
        <v>136</v>
      </c>
      <c r="AT1906" t="s">
        <v>136</v>
      </c>
      <c r="AV1906" t="s">
        <v>133</v>
      </c>
      <c r="AW1906" t="s">
        <v>133</v>
      </c>
      <c r="AX1906" t="s">
        <v>136</v>
      </c>
      <c r="AY1906" t="s">
        <v>136</v>
      </c>
    </row>
    <row r="1907" spans="1:51" customFormat="1" x14ac:dyDescent="0.25">
      <c r="A1907">
        <v>336818</v>
      </c>
      <c r="B1907" t="s">
        <v>201</v>
      </c>
      <c r="AG1907" t="s">
        <v>136</v>
      </c>
      <c r="AQ1907" t="s">
        <v>136</v>
      </c>
      <c r="AV1907" t="s">
        <v>135</v>
      </c>
      <c r="AX1907" t="s">
        <v>135</v>
      </c>
      <c r="AY1907" t="s">
        <v>135</v>
      </c>
    </row>
    <row r="1908" spans="1:51" customFormat="1" x14ac:dyDescent="0.25">
      <c r="A1908">
        <v>331688</v>
      </c>
      <c r="B1908" t="s">
        <v>201</v>
      </c>
      <c r="AA1908" t="s">
        <v>136</v>
      </c>
      <c r="AQ1908" t="s">
        <v>136</v>
      </c>
      <c r="AW1908" t="s">
        <v>135</v>
      </c>
      <c r="AX1908" t="s">
        <v>135</v>
      </c>
      <c r="AY1908" t="s">
        <v>135</v>
      </c>
    </row>
    <row r="1909" spans="1:51" customFormat="1" x14ac:dyDescent="0.25">
      <c r="A1909">
        <v>336959</v>
      </c>
      <c r="B1909" t="s">
        <v>201</v>
      </c>
      <c r="V1909" t="s">
        <v>136</v>
      </c>
    </row>
    <row r="1910" spans="1:51" customFormat="1" x14ac:dyDescent="0.25">
      <c r="A1910">
        <v>336276</v>
      </c>
      <c r="B1910" t="s">
        <v>201</v>
      </c>
      <c r="AL1910" t="s">
        <v>136</v>
      </c>
      <c r="AQ1910" t="s">
        <v>133</v>
      </c>
      <c r="AT1910" t="s">
        <v>135</v>
      </c>
      <c r="AV1910" t="s">
        <v>133</v>
      </c>
      <c r="AX1910" t="s">
        <v>135</v>
      </c>
      <c r="AY1910" t="s">
        <v>133</v>
      </c>
    </row>
    <row r="1911" spans="1:51" customFormat="1" x14ac:dyDescent="0.25">
      <c r="A1911">
        <v>329357</v>
      </c>
      <c r="B1911" t="s">
        <v>201</v>
      </c>
      <c r="V1911" t="s">
        <v>133</v>
      </c>
      <c r="AG1911" t="s">
        <v>135</v>
      </c>
      <c r="AO1911" t="s">
        <v>135</v>
      </c>
      <c r="AP1911" t="s">
        <v>135</v>
      </c>
      <c r="AQ1911" t="s">
        <v>133</v>
      </c>
      <c r="AT1911" t="s">
        <v>135</v>
      </c>
      <c r="AV1911" t="s">
        <v>135</v>
      </c>
      <c r="AW1911" t="s">
        <v>133</v>
      </c>
      <c r="AY1911" t="s">
        <v>133</v>
      </c>
    </row>
    <row r="1912" spans="1:51" customFormat="1" x14ac:dyDescent="0.25">
      <c r="A1912">
        <v>331690</v>
      </c>
      <c r="B1912" t="s">
        <v>201</v>
      </c>
      <c r="AG1912" t="s">
        <v>133</v>
      </c>
      <c r="AP1912" t="s">
        <v>133</v>
      </c>
      <c r="AQ1912" t="s">
        <v>133</v>
      </c>
      <c r="AV1912" t="s">
        <v>133</v>
      </c>
      <c r="AW1912" t="s">
        <v>133</v>
      </c>
      <c r="AY1912" t="s">
        <v>133</v>
      </c>
    </row>
    <row r="1913" spans="1:51" customFormat="1" x14ac:dyDescent="0.25">
      <c r="A1913">
        <v>331663</v>
      </c>
      <c r="B1913" t="s">
        <v>201</v>
      </c>
      <c r="AP1913" t="s">
        <v>136</v>
      </c>
    </row>
    <row r="1914" spans="1:51" customFormat="1" x14ac:dyDescent="0.25">
      <c r="A1914">
        <v>332402</v>
      </c>
      <c r="B1914" t="s">
        <v>201</v>
      </c>
      <c r="W1914" t="s">
        <v>136</v>
      </c>
      <c r="AH1914" t="s">
        <v>133</v>
      </c>
      <c r="AP1914" t="s">
        <v>133</v>
      </c>
      <c r="AQ1914" t="s">
        <v>133</v>
      </c>
      <c r="AT1914" t="s">
        <v>136</v>
      </c>
      <c r="AU1914" t="s">
        <v>135</v>
      </c>
      <c r="AV1914" t="s">
        <v>133</v>
      </c>
      <c r="AW1914" t="s">
        <v>133</v>
      </c>
      <c r="AX1914" t="s">
        <v>135</v>
      </c>
      <c r="AY1914" t="s">
        <v>136</v>
      </c>
    </row>
    <row r="1915" spans="1:51" customFormat="1" x14ac:dyDescent="0.25">
      <c r="A1915">
        <v>336785</v>
      </c>
      <c r="B1915" t="s">
        <v>201</v>
      </c>
      <c r="AJ1915" t="s">
        <v>136</v>
      </c>
      <c r="AO1915" t="s">
        <v>136</v>
      </c>
      <c r="AQ1915" t="s">
        <v>136</v>
      </c>
      <c r="AV1915" t="s">
        <v>135</v>
      </c>
      <c r="AW1915" t="s">
        <v>135</v>
      </c>
      <c r="AX1915" t="s">
        <v>135</v>
      </c>
    </row>
    <row r="1916" spans="1:51" customFormat="1" x14ac:dyDescent="0.25">
      <c r="A1916">
        <v>336791</v>
      </c>
      <c r="B1916" t="s">
        <v>201</v>
      </c>
      <c r="AG1916" t="s">
        <v>136</v>
      </c>
      <c r="AM1916" t="s">
        <v>136</v>
      </c>
      <c r="AQ1916" t="s">
        <v>136</v>
      </c>
      <c r="AT1916" t="s">
        <v>136</v>
      </c>
      <c r="AV1916" t="s">
        <v>136</v>
      </c>
      <c r="AY1916" t="s">
        <v>136</v>
      </c>
    </row>
    <row r="1917" spans="1:51" customFormat="1" x14ac:dyDescent="0.25">
      <c r="A1917">
        <v>336809</v>
      </c>
      <c r="B1917" t="s">
        <v>201</v>
      </c>
      <c r="AL1917" t="s">
        <v>133</v>
      </c>
      <c r="AQ1917" t="s">
        <v>136</v>
      </c>
      <c r="AT1917" t="s">
        <v>136</v>
      </c>
      <c r="AV1917" t="s">
        <v>135</v>
      </c>
      <c r="AX1917" t="s">
        <v>135</v>
      </c>
      <c r="AY1917" t="s">
        <v>135</v>
      </c>
    </row>
    <row r="1918" spans="1:51" customFormat="1" x14ac:dyDescent="0.25">
      <c r="A1918">
        <v>336958</v>
      </c>
      <c r="B1918" t="s">
        <v>201</v>
      </c>
      <c r="P1918" t="s">
        <v>136</v>
      </c>
      <c r="AD1918" t="s">
        <v>136</v>
      </c>
      <c r="AG1918" t="s">
        <v>136</v>
      </c>
      <c r="AO1918" t="s">
        <v>136</v>
      </c>
      <c r="AP1918" t="s">
        <v>136</v>
      </c>
      <c r="AQ1918" t="s">
        <v>136</v>
      </c>
      <c r="AR1918" t="s">
        <v>136</v>
      </c>
      <c r="AS1918" t="s">
        <v>136</v>
      </c>
      <c r="AT1918" t="s">
        <v>136</v>
      </c>
      <c r="AV1918" t="s">
        <v>135</v>
      </c>
      <c r="AY1918" t="s">
        <v>135</v>
      </c>
    </row>
    <row r="1919" spans="1:51" customFormat="1" x14ac:dyDescent="0.25">
      <c r="A1919">
        <v>337440</v>
      </c>
      <c r="B1919" t="s">
        <v>201</v>
      </c>
      <c r="AV1919" t="s">
        <v>136</v>
      </c>
    </row>
    <row r="1920" spans="1:51" customFormat="1" x14ac:dyDescent="0.25">
      <c r="A1920">
        <v>336760</v>
      </c>
      <c r="B1920" t="s">
        <v>201</v>
      </c>
      <c r="K1920" t="s">
        <v>136</v>
      </c>
    </row>
    <row r="1921" spans="1:51" customFormat="1" x14ac:dyDescent="0.25">
      <c r="A1921">
        <v>335367</v>
      </c>
      <c r="B1921" t="s">
        <v>201</v>
      </c>
      <c r="AG1921" t="s">
        <v>136</v>
      </c>
      <c r="AJ1921" t="s">
        <v>136</v>
      </c>
      <c r="AM1921" t="s">
        <v>136</v>
      </c>
      <c r="AV1921" t="s">
        <v>135</v>
      </c>
      <c r="AW1921" t="s">
        <v>135</v>
      </c>
      <c r="AY1921" t="s">
        <v>135</v>
      </c>
    </row>
    <row r="1922" spans="1:51" customFormat="1" x14ac:dyDescent="0.25">
      <c r="A1922">
        <v>331418</v>
      </c>
      <c r="B1922" t="s">
        <v>201</v>
      </c>
      <c r="AC1922" t="s">
        <v>136</v>
      </c>
      <c r="AQ1922" t="s">
        <v>136</v>
      </c>
      <c r="AV1922" t="s">
        <v>136</v>
      </c>
      <c r="AW1922" t="s">
        <v>136</v>
      </c>
      <c r="AX1922" t="s">
        <v>136</v>
      </c>
    </row>
    <row r="1923" spans="1:51" customFormat="1" x14ac:dyDescent="0.25">
      <c r="A1923">
        <v>336845</v>
      </c>
      <c r="B1923" t="s">
        <v>201</v>
      </c>
      <c r="P1923" t="s">
        <v>136</v>
      </c>
      <c r="AE1923" t="s">
        <v>136</v>
      </c>
      <c r="AG1923" t="s">
        <v>136</v>
      </c>
      <c r="AI1923" t="s">
        <v>136</v>
      </c>
      <c r="AO1923" t="s">
        <v>136</v>
      </c>
      <c r="AP1923" t="s">
        <v>136</v>
      </c>
      <c r="AQ1923" t="s">
        <v>135</v>
      </c>
      <c r="AS1923" t="s">
        <v>136</v>
      </c>
      <c r="AT1923" t="s">
        <v>136</v>
      </c>
      <c r="AV1923" t="s">
        <v>133</v>
      </c>
      <c r="AW1923" t="s">
        <v>135</v>
      </c>
      <c r="AX1923" t="s">
        <v>135</v>
      </c>
      <c r="AY1923" t="s">
        <v>135</v>
      </c>
    </row>
    <row r="1924" spans="1:51" customFormat="1" x14ac:dyDescent="0.25">
      <c r="A1924">
        <v>335532</v>
      </c>
      <c r="B1924" t="s">
        <v>201</v>
      </c>
      <c r="AC1924" t="s">
        <v>136</v>
      </c>
      <c r="AD1924" t="s">
        <v>136</v>
      </c>
      <c r="AG1924" t="s">
        <v>136</v>
      </c>
      <c r="AJ1924" t="s">
        <v>136</v>
      </c>
      <c r="AM1924" t="s">
        <v>136</v>
      </c>
      <c r="AO1924" t="s">
        <v>136</v>
      </c>
      <c r="AP1924" t="s">
        <v>135</v>
      </c>
      <c r="AQ1924" t="s">
        <v>136</v>
      </c>
      <c r="AT1924" t="s">
        <v>136</v>
      </c>
      <c r="AU1924" t="s">
        <v>135</v>
      </c>
      <c r="AV1924" t="s">
        <v>135</v>
      </c>
      <c r="AX1924" t="s">
        <v>135</v>
      </c>
      <c r="AY1924" t="s">
        <v>135</v>
      </c>
    </row>
    <row r="1925" spans="1:51" customFormat="1" x14ac:dyDescent="0.25">
      <c r="A1925">
        <v>338917</v>
      </c>
      <c r="B1925" t="s">
        <v>201</v>
      </c>
      <c r="AM1925" t="s">
        <v>136</v>
      </c>
      <c r="AO1925" t="s">
        <v>135</v>
      </c>
      <c r="AQ1925" t="s">
        <v>133</v>
      </c>
      <c r="AR1925" t="s">
        <v>133</v>
      </c>
      <c r="AU1925" t="s">
        <v>133</v>
      </c>
      <c r="AV1925" t="s">
        <v>135</v>
      </c>
      <c r="AW1925" t="s">
        <v>133</v>
      </c>
      <c r="AX1925" t="s">
        <v>133</v>
      </c>
      <c r="AY1925" t="s">
        <v>133</v>
      </c>
    </row>
    <row r="1926" spans="1:51" customFormat="1" x14ac:dyDescent="0.25">
      <c r="A1926">
        <v>338946</v>
      </c>
      <c r="B1926" t="s">
        <v>201</v>
      </c>
      <c r="AQ1926" t="s">
        <v>136</v>
      </c>
      <c r="AV1926" t="s">
        <v>136</v>
      </c>
    </row>
    <row r="1927" spans="1:51" customFormat="1" x14ac:dyDescent="0.25">
      <c r="A1927">
        <v>335989</v>
      </c>
      <c r="B1927" t="s">
        <v>201</v>
      </c>
      <c r="AT1927" t="s">
        <v>136</v>
      </c>
    </row>
    <row r="1928" spans="1:51" customFormat="1" x14ac:dyDescent="0.25">
      <c r="A1928">
        <v>336992</v>
      </c>
      <c r="B1928" t="s">
        <v>201</v>
      </c>
      <c r="AC1928" t="s">
        <v>136</v>
      </c>
      <c r="AG1928" t="s">
        <v>136</v>
      </c>
      <c r="AI1928" t="s">
        <v>136</v>
      </c>
      <c r="AJ1928" t="s">
        <v>136</v>
      </c>
      <c r="AT1928" t="s">
        <v>136</v>
      </c>
      <c r="AV1928" t="s">
        <v>135</v>
      </c>
      <c r="AX1928" t="s">
        <v>135</v>
      </c>
      <c r="AY1928" t="s">
        <v>135</v>
      </c>
    </row>
    <row r="1929" spans="1:51" customFormat="1" x14ac:dyDescent="0.25">
      <c r="A1929">
        <v>337392</v>
      </c>
      <c r="B1929" t="s">
        <v>201</v>
      </c>
      <c r="AC1929" t="s">
        <v>136</v>
      </c>
      <c r="AQ1929" t="s">
        <v>136</v>
      </c>
      <c r="AW1929" t="s">
        <v>135</v>
      </c>
      <c r="AX1929" t="s">
        <v>135</v>
      </c>
      <c r="AY1929" t="s">
        <v>135</v>
      </c>
    </row>
    <row r="1930" spans="1:51" customFormat="1" x14ac:dyDescent="0.25">
      <c r="A1930">
        <v>338263</v>
      </c>
      <c r="B1930" t="s">
        <v>201</v>
      </c>
      <c r="AE1930" t="s">
        <v>136</v>
      </c>
      <c r="AJ1930" t="s">
        <v>136</v>
      </c>
      <c r="AP1930" t="s">
        <v>136</v>
      </c>
      <c r="AU1930" t="s">
        <v>136</v>
      </c>
      <c r="AV1930" t="s">
        <v>136</v>
      </c>
      <c r="AY1930" t="s">
        <v>136</v>
      </c>
    </row>
    <row r="1931" spans="1:51" customFormat="1" x14ac:dyDescent="0.25">
      <c r="A1931">
        <v>333013</v>
      </c>
      <c r="B1931" t="s">
        <v>201</v>
      </c>
      <c r="AC1931" t="s">
        <v>136</v>
      </c>
      <c r="AG1931" t="s">
        <v>136</v>
      </c>
      <c r="AI1931" t="s">
        <v>136</v>
      </c>
      <c r="AL1931" t="s">
        <v>135</v>
      </c>
      <c r="AM1931" t="s">
        <v>136</v>
      </c>
      <c r="AO1931" t="s">
        <v>133</v>
      </c>
      <c r="AP1931" t="s">
        <v>135</v>
      </c>
      <c r="AQ1931" t="s">
        <v>133</v>
      </c>
      <c r="AS1931" t="s">
        <v>133</v>
      </c>
      <c r="AU1931" t="s">
        <v>133</v>
      </c>
      <c r="AV1931" t="s">
        <v>133</v>
      </c>
      <c r="AW1931" t="s">
        <v>133</v>
      </c>
      <c r="AX1931" t="s">
        <v>133</v>
      </c>
      <c r="AY1931" t="s">
        <v>135</v>
      </c>
    </row>
    <row r="1932" spans="1:51" customFormat="1" x14ac:dyDescent="0.25">
      <c r="A1932">
        <v>336782</v>
      </c>
      <c r="B1932" t="s">
        <v>201</v>
      </c>
      <c r="AG1932" t="s">
        <v>136</v>
      </c>
    </row>
    <row r="1933" spans="1:51" customFormat="1" x14ac:dyDescent="0.25">
      <c r="A1933">
        <v>338921</v>
      </c>
      <c r="B1933" t="s">
        <v>201</v>
      </c>
      <c r="N1933" t="s">
        <v>136</v>
      </c>
      <c r="AA1933" t="s">
        <v>136</v>
      </c>
      <c r="AM1933" t="s">
        <v>135</v>
      </c>
      <c r="AQ1933" t="s">
        <v>135</v>
      </c>
      <c r="AV1933" t="s">
        <v>135</v>
      </c>
      <c r="AW1933" t="s">
        <v>135</v>
      </c>
      <c r="AX1933" t="s">
        <v>135</v>
      </c>
      <c r="AY1933" t="s">
        <v>135</v>
      </c>
    </row>
    <row r="1934" spans="1:51" customFormat="1" x14ac:dyDescent="0.25">
      <c r="A1934">
        <v>336777</v>
      </c>
      <c r="B1934" t="s">
        <v>201</v>
      </c>
      <c r="AQ1934" t="s">
        <v>136</v>
      </c>
      <c r="AV1934" t="s">
        <v>136</v>
      </c>
      <c r="AW1934" t="s">
        <v>136</v>
      </c>
    </row>
    <row r="1935" spans="1:51" customFormat="1" x14ac:dyDescent="0.25">
      <c r="A1935">
        <v>337020</v>
      </c>
      <c r="B1935" t="s">
        <v>201</v>
      </c>
      <c r="AI1935" t="s">
        <v>136</v>
      </c>
      <c r="AP1935" t="s">
        <v>135</v>
      </c>
      <c r="AQ1935" t="s">
        <v>135</v>
      </c>
      <c r="AS1935" t="s">
        <v>133</v>
      </c>
      <c r="AT1935" t="s">
        <v>133</v>
      </c>
      <c r="AU1935" t="s">
        <v>133</v>
      </c>
      <c r="AV1935" t="s">
        <v>135</v>
      </c>
      <c r="AW1935" t="s">
        <v>133</v>
      </c>
      <c r="AX1935" t="s">
        <v>133</v>
      </c>
      <c r="AY1935" t="s">
        <v>135</v>
      </c>
    </row>
    <row r="1936" spans="1:51" customFormat="1" x14ac:dyDescent="0.25">
      <c r="A1936">
        <v>336978</v>
      </c>
      <c r="B1936" t="s">
        <v>201</v>
      </c>
      <c r="N1936" t="s">
        <v>136</v>
      </c>
      <c r="AC1936" t="s">
        <v>136</v>
      </c>
      <c r="AG1936" t="s">
        <v>136</v>
      </c>
      <c r="AK1936" t="s">
        <v>136</v>
      </c>
      <c r="AM1936" t="s">
        <v>136</v>
      </c>
      <c r="AO1936" t="s">
        <v>136</v>
      </c>
      <c r="AQ1936" t="s">
        <v>135</v>
      </c>
      <c r="AT1936" t="s">
        <v>135</v>
      </c>
      <c r="AV1936" t="s">
        <v>135</v>
      </c>
      <c r="AW1936" t="s">
        <v>135</v>
      </c>
      <c r="AX1936" t="s">
        <v>133</v>
      </c>
      <c r="AY1936" t="s">
        <v>135</v>
      </c>
    </row>
    <row r="1937" spans="1:51" customFormat="1" x14ac:dyDescent="0.25">
      <c r="A1937">
        <v>336790</v>
      </c>
      <c r="B1937" t="s">
        <v>201</v>
      </c>
      <c r="AF1937" t="s">
        <v>136</v>
      </c>
      <c r="AV1937" t="s">
        <v>136</v>
      </c>
    </row>
    <row r="1938" spans="1:51" customFormat="1" x14ac:dyDescent="0.25">
      <c r="A1938">
        <v>336862</v>
      </c>
      <c r="B1938" t="s">
        <v>201</v>
      </c>
      <c r="AA1938" t="s">
        <v>136</v>
      </c>
      <c r="AG1938" t="s">
        <v>136</v>
      </c>
      <c r="AL1938" t="s">
        <v>136</v>
      </c>
      <c r="AP1938" t="s">
        <v>136</v>
      </c>
      <c r="AQ1938" t="s">
        <v>133</v>
      </c>
      <c r="AV1938" t="s">
        <v>135</v>
      </c>
      <c r="AW1938" t="s">
        <v>135</v>
      </c>
      <c r="AX1938" t="s">
        <v>135</v>
      </c>
      <c r="AY1938" t="s">
        <v>135</v>
      </c>
    </row>
    <row r="1939" spans="1:51" customFormat="1" x14ac:dyDescent="0.25">
      <c r="A1939">
        <v>337678</v>
      </c>
      <c r="B1939" t="s">
        <v>201</v>
      </c>
      <c r="N1939" t="s">
        <v>136</v>
      </c>
      <c r="W1939" t="s">
        <v>136</v>
      </c>
      <c r="AA1939" t="s">
        <v>133</v>
      </c>
      <c r="AL1939" t="s">
        <v>135</v>
      </c>
      <c r="AM1939" t="s">
        <v>135</v>
      </c>
      <c r="AQ1939" t="s">
        <v>136</v>
      </c>
      <c r="AS1939" t="s">
        <v>136</v>
      </c>
      <c r="AU1939" t="s">
        <v>135</v>
      </c>
      <c r="AV1939" t="s">
        <v>135</v>
      </c>
      <c r="AW1939" t="s">
        <v>133</v>
      </c>
      <c r="AX1939" t="s">
        <v>135</v>
      </c>
      <c r="AY1939" t="s">
        <v>133</v>
      </c>
    </row>
    <row r="1940" spans="1:51" customFormat="1" x14ac:dyDescent="0.25">
      <c r="A1940">
        <v>336770</v>
      </c>
      <c r="B1940" t="s">
        <v>201</v>
      </c>
      <c r="W1940" t="s">
        <v>136</v>
      </c>
      <c r="AG1940" t="s">
        <v>136</v>
      </c>
      <c r="AQ1940" t="s">
        <v>135</v>
      </c>
      <c r="AT1940" t="s">
        <v>135</v>
      </c>
      <c r="AV1940" t="s">
        <v>135</v>
      </c>
      <c r="AW1940" t="s">
        <v>135</v>
      </c>
      <c r="AX1940" t="s">
        <v>135</v>
      </c>
      <c r="AY1940" t="s">
        <v>135</v>
      </c>
    </row>
    <row r="1941" spans="1:51" customFormat="1" x14ac:dyDescent="0.25">
      <c r="A1941">
        <v>338264</v>
      </c>
      <c r="B1941" t="s">
        <v>201</v>
      </c>
      <c r="AV1941" t="s">
        <v>136</v>
      </c>
    </row>
    <row r="1942" spans="1:51" customFormat="1" x14ac:dyDescent="0.25">
      <c r="A1942">
        <v>336990</v>
      </c>
      <c r="B1942" t="s">
        <v>201</v>
      </c>
      <c r="AQ1942" t="s">
        <v>136</v>
      </c>
    </row>
    <row r="1943" spans="1:51" customFormat="1" x14ac:dyDescent="0.25">
      <c r="A1943">
        <v>338913</v>
      </c>
      <c r="B1943" t="s">
        <v>201</v>
      </c>
      <c r="AC1943" t="s">
        <v>136</v>
      </c>
      <c r="AM1943" t="s">
        <v>136</v>
      </c>
      <c r="AQ1943" t="s">
        <v>135</v>
      </c>
      <c r="AU1943" t="s">
        <v>133</v>
      </c>
      <c r="AV1943" t="s">
        <v>133</v>
      </c>
      <c r="AW1943" t="s">
        <v>133</v>
      </c>
      <c r="AX1943" t="s">
        <v>133</v>
      </c>
      <c r="AY1943" t="s">
        <v>135</v>
      </c>
    </row>
    <row r="1944" spans="1:51" customFormat="1" x14ac:dyDescent="0.25">
      <c r="A1944">
        <v>330997</v>
      </c>
      <c r="B1944" t="s">
        <v>201</v>
      </c>
      <c r="AX1944" t="s">
        <v>136</v>
      </c>
    </row>
    <row r="1945" spans="1:51" customFormat="1" x14ac:dyDescent="0.25">
      <c r="A1945">
        <v>326812</v>
      </c>
      <c r="B1945" t="s">
        <v>201</v>
      </c>
      <c r="H1945" t="s">
        <v>136</v>
      </c>
      <c r="W1945" t="s">
        <v>136</v>
      </c>
      <c r="AV1945" t="s">
        <v>135</v>
      </c>
      <c r="AX1945" t="s">
        <v>135</v>
      </c>
      <c r="AY1945" t="s">
        <v>135</v>
      </c>
    </row>
    <row r="1946" spans="1:51" customFormat="1" x14ac:dyDescent="0.25">
      <c r="A1946">
        <v>336615</v>
      </c>
      <c r="B1946" t="s">
        <v>201</v>
      </c>
      <c r="W1946" t="s">
        <v>135</v>
      </c>
      <c r="AC1946" t="s">
        <v>136</v>
      </c>
      <c r="AI1946" t="s">
        <v>136</v>
      </c>
      <c r="AK1946" t="s">
        <v>135</v>
      </c>
      <c r="AP1946" t="s">
        <v>136</v>
      </c>
      <c r="AQ1946" t="s">
        <v>135</v>
      </c>
      <c r="AU1946" t="s">
        <v>135</v>
      </c>
      <c r="AV1946" t="s">
        <v>133</v>
      </c>
      <c r="AW1946" t="s">
        <v>133</v>
      </c>
      <c r="AY1946" t="s">
        <v>135</v>
      </c>
    </row>
    <row r="1947" spans="1:51" customFormat="1" x14ac:dyDescent="0.25">
      <c r="A1947">
        <v>338054</v>
      </c>
      <c r="B1947" t="s">
        <v>201</v>
      </c>
      <c r="Y1947" t="s">
        <v>136</v>
      </c>
      <c r="AT1947" t="s">
        <v>136</v>
      </c>
      <c r="AV1947" t="s">
        <v>136</v>
      </c>
    </row>
    <row r="1948" spans="1:51" customFormat="1" x14ac:dyDescent="0.25">
      <c r="A1948">
        <v>304798</v>
      </c>
      <c r="B1948" t="s">
        <v>201</v>
      </c>
      <c r="P1948" t="s">
        <v>136</v>
      </c>
      <c r="AG1948" t="s">
        <v>136</v>
      </c>
      <c r="AI1948" t="s">
        <v>136</v>
      </c>
      <c r="AO1948" t="s">
        <v>135</v>
      </c>
      <c r="AP1948" t="s">
        <v>135</v>
      </c>
      <c r="AQ1948" t="s">
        <v>133</v>
      </c>
      <c r="AS1948" t="s">
        <v>135</v>
      </c>
      <c r="AT1948" t="s">
        <v>135</v>
      </c>
      <c r="AU1948" t="s">
        <v>133</v>
      </c>
      <c r="AV1948" t="s">
        <v>135</v>
      </c>
      <c r="AW1948" t="s">
        <v>133</v>
      </c>
      <c r="AX1948" t="s">
        <v>135</v>
      </c>
      <c r="AY1948" t="s">
        <v>135</v>
      </c>
    </row>
    <row r="1949" spans="1:51" customFormat="1" x14ac:dyDescent="0.25">
      <c r="A1949">
        <v>333880</v>
      </c>
      <c r="B1949" t="s">
        <v>201</v>
      </c>
      <c r="AC1949" t="s">
        <v>136</v>
      </c>
      <c r="AP1949" t="s">
        <v>136</v>
      </c>
      <c r="AU1949" t="s">
        <v>136</v>
      </c>
      <c r="AW1949" t="s">
        <v>136</v>
      </c>
      <c r="AX1949" t="s">
        <v>136</v>
      </c>
    </row>
    <row r="1950" spans="1:51" customFormat="1" x14ac:dyDescent="0.25">
      <c r="A1950">
        <v>328219</v>
      </c>
      <c r="B1950" t="s">
        <v>201</v>
      </c>
      <c r="AP1950" t="s">
        <v>136</v>
      </c>
      <c r="AR1950" t="s">
        <v>136</v>
      </c>
      <c r="AT1950" t="s">
        <v>136</v>
      </c>
      <c r="AV1950" t="s">
        <v>136</v>
      </c>
      <c r="AY1950" t="s">
        <v>136</v>
      </c>
    </row>
    <row r="1951" spans="1:51" customFormat="1" x14ac:dyDescent="0.25">
      <c r="A1951">
        <v>331014</v>
      </c>
      <c r="B1951" t="s">
        <v>201</v>
      </c>
      <c r="AC1951" t="s">
        <v>136</v>
      </c>
      <c r="AG1951" t="s">
        <v>136</v>
      </c>
      <c r="AL1951" t="s">
        <v>136</v>
      </c>
      <c r="AM1951" t="s">
        <v>136</v>
      </c>
      <c r="AQ1951" t="s">
        <v>136</v>
      </c>
      <c r="AT1951" t="s">
        <v>136</v>
      </c>
      <c r="AU1951" t="s">
        <v>135</v>
      </c>
      <c r="AV1951" t="s">
        <v>135</v>
      </c>
      <c r="AX1951" t="s">
        <v>135</v>
      </c>
      <c r="AY1951" t="s">
        <v>135</v>
      </c>
    </row>
    <row r="1952" spans="1:51" customFormat="1" x14ac:dyDescent="0.25">
      <c r="A1952">
        <v>336057</v>
      </c>
      <c r="B1952" t="s">
        <v>201</v>
      </c>
      <c r="AI1952" t="s">
        <v>136</v>
      </c>
      <c r="AP1952" t="s">
        <v>136</v>
      </c>
      <c r="AT1952" t="s">
        <v>136</v>
      </c>
      <c r="AV1952" t="s">
        <v>136</v>
      </c>
      <c r="AY1952" t="s">
        <v>136</v>
      </c>
    </row>
    <row r="1953" spans="1:51" customFormat="1" x14ac:dyDescent="0.25">
      <c r="A1953">
        <v>331204</v>
      </c>
      <c r="B1953" t="s">
        <v>201</v>
      </c>
      <c r="AI1953" t="s">
        <v>136</v>
      </c>
      <c r="AP1953" t="s">
        <v>136</v>
      </c>
      <c r="AV1953" t="s">
        <v>136</v>
      </c>
    </row>
    <row r="1954" spans="1:51" customFormat="1" x14ac:dyDescent="0.25">
      <c r="A1954">
        <v>329893</v>
      </c>
      <c r="B1954" t="s">
        <v>201</v>
      </c>
      <c r="AG1954" t="s">
        <v>136</v>
      </c>
      <c r="AM1954" t="s">
        <v>136</v>
      </c>
      <c r="AU1954" t="s">
        <v>135</v>
      </c>
      <c r="AW1954" t="s">
        <v>135</v>
      </c>
      <c r="AX1954" t="s">
        <v>135</v>
      </c>
      <c r="AY1954" t="s">
        <v>135</v>
      </c>
    </row>
    <row r="1955" spans="1:51" customFormat="1" x14ac:dyDescent="0.25">
      <c r="A1955">
        <v>334428</v>
      </c>
      <c r="B1955" t="s">
        <v>201</v>
      </c>
      <c r="AY1955" t="s">
        <v>136</v>
      </c>
    </row>
    <row r="1956" spans="1:51" customFormat="1" x14ac:dyDescent="0.25">
      <c r="A1956">
        <v>321303</v>
      </c>
      <c r="B1956" t="s">
        <v>201</v>
      </c>
      <c r="AO1956" t="s">
        <v>136</v>
      </c>
    </row>
    <row r="1957" spans="1:51" customFormat="1" x14ac:dyDescent="0.25">
      <c r="A1957">
        <v>329661</v>
      </c>
      <c r="B1957" t="s">
        <v>201</v>
      </c>
      <c r="AC1957" t="s">
        <v>136</v>
      </c>
      <c r="AO1957" t="s">
        <v>135</v>
      </c>
      <c r="AP1957" t="s">
        <v>136</v>
      </c>
      <c r="AR1957" t="s">
        <v>133</v>
      </c>
      <c r="AT1957" t="s">
        <v>135</v>
      </c>
      <c r="AU1957" t="s">
        <v>133</v>
      </c>
      <c r="AV1957" t="s">
        <v>133</v>
      </c>
      <c r="AW1957" t="s">
        <v>135</v>
      </c>
    </row>
    <row r="1958" spans="1:51" customFormat="1" x14ac:dyDescent="0.25">
      <c r="A1958">
        <v>332434</v>
      </c>
      <c r="B1958" t="s">
        <v>201</v>
      </c>
      <c r="W1958" t="s">
        <v>136</v>
      </c>
      <c r="AQ1958" t="s">
        <v>136</v>
      </c>
    </row>
    <row r="1959" spans="1:51" customFormat="1" x14ac:dyDescent="0.25">
      <c r="A1959">
        <v>319534</v>
      </c>
      <c r="B1959" t="s">
        <v>201</v>
      </c>
      <c r="G1959" t="s">
        <v>136</v>
      </c>
      <c r="AQ1959" t="s">
        <v>136</v>
      </c>
      <c r="AW1959" t="s">
        <v>136</v>
      </c>
    </row>
    <row r="1960" spans="1:51" customFormat="1" x14ac:dyDescent="0.25">
      <c r="A1960">
        <v>327850</v>
      </c>
      <c r="B1960" t="s">
        <v>201</v>
      </c>
      <c r="P1960" t="s">
        <v>136</v>
      </c>
      <c r="AC1960" t="s">
        <v>136</v>
      </c>
      <c r="AJ1960" t="s">
        <v>136</v>
      </c>
      <c r="AP1960" t="s">
        <v>136</v>
      </c>
      <c r="AQ1960" t="s">
        <v>136</v>
      </c>
      <c r="AR1960" t="s">
        <v>136</v>
      </c>
      <c r="AT1960" t="s">
        <v>136</v>
      </c>
      <c r="AU1960" t="s">
        <v>136</v>
      </c>
      <c r="AV1960" t="s">
        <v>136</v>
      </c>
      <c r="AW1960" t="s">
        <v>136</v>
      </c>
      <c r="AX1960" t="s">
        <v>136</v>
      </c>
      <c r="AY1960" t="s">
        <v>136</v>
      </c>
    </row>
    <row r="1961" spans="1:51" customFormat="1" x14ac:dyDescent="0.25">
      <c r="A1961">
        <v>327956</v>
      </c>
      <c r="B1961" t="s">
        <v>201</v>
      </c>
      <c r="AA1961" t="s">
        <v>136</v>
      </c>
      <c r="AG1961" t="s">
        <v>135</v>
      </c>
      <c r="AP1961" t="s">
        <v>133</v>
      </c>
      <c r="AQ1961" t="s">
        <v>133</v>
      </c>
      <c r="AR1961" t="s">
        <v>133</v>
      </c>
      <c r="AV1961" t="s">
        <v>133</v>
      </c>
      <c r="AW1961" t="s">
        <v>135</v>
      </c>
      <c r="AY1961" t="s">
        <v>136</v>
      </c>
    </row>
    <row r="1962" spans="1:51" customFormat="1" x14ac:dyDescent="0.25">
      <c r="A1962">
        <v>328794</v>
      </c>
      <c r="B1962" t="s">
        <v>201</v>
      </c>
      <c r="W1962" t="s">
        <v>136</v>
      </c>
      <c r="AI1962" t="s">
        <v>136</v>
      </c>
      <c r="AL1962" t="s">
        <v>136</v>
      </c>
      <c r="AO1962" t="s">
        <v>136</v>
      </c>
      <c r="AR1962" t="s">
        <v>136</v>
      </c>
      <c r="AS1962" t="s">
        <v>136</v>
      </c>
      <c r="AU1962" t="s">
        <v>135</v>
      </c>
      <c r="AV1962" t="s">
        <v>135</v>
      </c>
      <c r="AW1962" t="s">
        <v>135</v>
      </c>
    </row>
    <row r="1963" spans="1:51" customFormat="1" x14ac:dyDescent="0.25">
      <c r="A1963">
        <v>332095</v>
      </c>
      <c r="B1963" t="s">
        <v>201</v>
      </c>
      <c r="AY1963" t="s">
        <v>136</v>
      </c>
    </row>
    <row r="1964" spans="1:51" customFormat="1" x14ac:dyDescent="0.25">
      <c r="A1964">
        <v>332671</v>
      </c>
      <c r="B1964" t="s">
        <v>201</v>
      </c>
      <c r="W1964" t="s">
        <v>136</v>
      </c>
      <c r="AC1964" t="s">
        <v>136</v>
      </c>
      <c r="AO1964" t="s">
        <v>133</v>
      </c>
      <c r="AP1964" t="s">
        <v>135</v>
      </c>
      <c r="AQ1964" t="s">
        <v>135</v>
      </c>
      <c r="AR1964" t="s">
        <v>135</v>
      </c>
      <c r="AT1964" t="s">
        <v>133</v>
      </c>
      <c r="AU1964" t="s">
        <v>133</v>
      </c>
      <c r="AV1964" t="s">
        <v>133</v>
      </c>
      <c r="AW1964" t="s">
        <v>133</v>
      </c>
      <c r="AX1964" t="s">
        <v>133</v>
      </c>
      <c r="AY1964" t="s">
        <v>135</v>
      </c>
    </row>
    <row r="1965" spans="1:51" customFormat="1" x14ac:dyDescent="0.25">
      <c r="A1965">
        <v>334381</v>
      </c>
      <c r="B1965" t="s">
        <v>201</v>
      </c>
      <c r="P1965" t="s">
        <v>136</v>
      </c>
      <c r="AI1965" t="s">
        <v>136</v>
      </c>
      <c r="AP1965" t="s">
        <v>136</v>
      </c>
    </row>
    <row r="1966" spans="1:51" customFormat="1" x14ac:dyDescent="0.25">
      <c r="A1966">
        <v>334880</v>
      </c>
      <c r="B1966" t="s">
        <v>201</v>
      </c>
      <c r="AV1966" t="s">
        <v>135</v>
      </c>
      <c r="AW1966" t="s">
        <v>135</v>
      </c>
    </row>
    <row r="1967" spans="1:51" customFormat="1" x14ac:dyDescent="0.25">
      <c r="A1967">
        <v>336941</v>
      </c>
      <c r="B1967" t="s">
        <v>201</v>
      </c>
      <c r="S1967" t="s">
        <v>135</v>
      </c>
      <c r="AG1967" t="s">
        <v>136</v>
      </c>
      <c r="AO1967" t="s">
        <v>136</v>
      </c>
      <c r="AP1967" t="s">
        <v>136</v>
      </c>
      <c r="AQ1967" t="s">
        <v>136</v>
      </c>
      <c r="AR1967" t="s">
        <v>136</v>
      </c>
      <c r="AS1967" t="s">
        <v>136</v>
      </c>
      <c r="AT1967" t="s">
        <v>136</v>
      </c>
      <c r="AX1967" t="s">
        <v>135</v>
      </c>
    </row>
    <row r="1968" spans="1:51" customFormat="1" x14ac:dyDescent="0.25">
      <c r="A1968">
        <v>337022</v>
      </c>
      <c r="B1968" t="s">
        <v>201</v>
      </c>
      <c r="AL1968" t="s">
        <v>136</v>
      </c>
    </row>
    <row r="1969" spans="1:52" customFormat="1" x14ac:dyDescent="0.25">
      <c r="A1969">
        <v>326901</v>
      </c>
      <c r="B1969" t="s">
        <v>201</v>
      </c>
      <c r="AG1969" t="s">
        <v>133</v>
      </c>
      <c r="AL1969" t="s">
        <v>135</v>
      </c>
      <c r="AM1969" t="s">
        <v>133</v>
      </c>
      <c r="AN1969" t="s">
        <v>133</v>
      </c>
      <c r="AO1969" t="s">
        <v>133</v>
      </c>
      <c r="AP1969" t="s">
        <v>133</v>
      </c>
      <c r="AQ1969" t="s">
        <v>133</v>
      </c>
      <c r="AR1969" t="s">
        <v>133</v>
      </c>
      <c r="AS1969" t="s">
        <v>133</v>
      </c>
      <c r="AT1969" t="s">
        <v>133</v>
      </c>
      <c r="AU1969" t="s">
        <v>133</v>
      </c>
      <c r="AV1969" t="s">
        <v>133</v>
      </c>
      <c r="AW1969" t="s">
        <v>133</v>
      </c>
      <c r="AX1969" t="s">
        <v>133</v>
      </c>
      <c r="AY1969" t="s">
        <v>133</v>
      </c>
      <c r="AZ1969" t="s">
        <v>133</v>
      </c>
    </row>
    <row r="1970" spans="1:52" customFormat="1" x14ac:dyDescent="0.25">
      <c r="A1970">
        <v>329290</v>
      </c>
      <c r="B1970" t="s">
        <v>201</v>
      </c>
      <c r="P1970" t="s">
        <v>136</v>
      </c>
      <c r="R1970" t="s">
        <v>136</v>
      </c>
      <c r="AI1970" t="s">
        <v>136</v>
      </c>
      <c r="AJ1970" t="s">
        <v>135</v>
      </c>
      <c r="AK1970" t="s">
        <v>136</v>
      </c>
      <c r="AL1970" t="s">
        <v>136</v>
      </c>
      <c r="AO1970" t="s">
        <v>133</v>
      </c>
      <c r="AP1970" t="s">
        <v>133</v>
      </c>
      <c r="AQ1970" t="s">
        <v>133</v>
      </c>
      <c r="AR1970" t="s">
        <v>133</v>
      </c>
      <c r="AS1970" t="s">
        <v>133</v>
      </c>
      <c r="AT1970" t="s">
        <v>133</v>
      </c>
      <c r="AU1970" t="s">
        <v>133</v>
      </c>
      <c r="AV1970" t="s">
        <v>133</v>
      </c>
      <c r="AW1970" t="s">
        <v>133</v>
      </c>
      <c r="AX1970" t="s">
        <v>133</v>
      </c>
      <c r="AY1970" t="s">
        <v>133</v>
      </c>
      <c r="AZ1970" t="s">
        <v>133</v>
      </c>
    </row>
    <row r="1971" spans="1:52" customFormat="1" x14ac:dyDescent="0.25">
      <c r="A1971">
        <v>330104</v>
      </c>
      <c r="B1971" t="s">
        <v>201</v>
      </c>
      <c r="V1971" t="s">
        <v>136</v>
      </c>
      <c r="AG1971" t="s">
        <v>136</v>
      </c>
      <c r="AO1971" t="s">
        <v>135</v>
      </c>
      <c r="AS1971" t="s">
        <v>135</v>
      </c>
      <c r="AT1971" t="s">
        <v>135</v>
      </c>
      <c r="AU1971" t="s">
        <v>133</v>
      </c>
      <c r="AV1971" t="s">
        <v>133</v>
      </c>
      <c r="AW1971" t="s">
        <v>133</v>
      </c>
      <c r="AX1971" t="s">
        <v>133</v>
      </c>
      <c r="AY1971" t="s">
        <v>133</v>
      </c>
      <c r="AZ1971" t="s">
        <v>133</v>
      </c>
    </row>
    <row r="1972" spans="1:52" customFormat="1" x14ac:dyDescent="0.25">
      <c r="A1972">
        <v>331805</v>
      </c>
      <c r="B1972" t="s">
        <v>201</v>
      </c>
      <c r="I1972" t="s">
        <v>136</v>
      </c>
      <c r="AA1972" t="s">
        <v>136</v>
      </c>
      <c r="AG1972" t="s">
        <v>136</v>
      </c>
      <c r="AK1972" t="s">
        <v>136</v>
      </c>
      <c r="AL1972" t="s">
        <v>136</v>
      </c>
      <c r="AM1972" t="s">
        <v>133</v>
      </c>
      <c r="AO1972" t="s">
        <v>133</v>
      </c>
      <c r="AP1972" t="s">
        <v>133</v>
      </c>
      <c r="AQ1972" t="s">
        <v>133</v>
      </c>
      <c r="AR1972" t="s">
        <v>133</v>
      </c>
      <c r="AS1972" t="s">
        <v>133</v>
      </c>
      <c r="AT1972" t="s">
        <v>133</v>
      </c>
      <c r="AU1972" t="s">
        <v>133</v>
      </c>
      <c r="AV1972" t="s">
        <v>133</v>
      </c>
      <c r="AW1972" t="s">
        <v>133</v>
      </c>
      <c r="AX1972" t="s">
        <v>133</v>
      </c>
      <c r="AY1972" t="s">
        <v>133</v>
      </c>
      <c r="AZ1972" t="s">
        <v>133</v>
      </c>
    </row>
    <row r="1973" spans="1:52" customFormat="1" x14ac:dyDescent="0.25">
      <c r="A1973">
        <v>332967</v>
      </c>
      <c r="B1973" t="s">
        <v>201</v>
      </c>
      <c r="P1973" t="s">
        <v>136</v>
      </c>
      <c r="AE1973" t="s">
        <v>136</v>
      </c>
      <c r="AI1973" t="s">
        <v>136</v>
      </c>
      <c r="AM1973" t="s">
        <v>136</v>
      </c>
      <c r="AO1973" t="s">
        <v>133</v>
      </c>
      <c r="AP1973" t="s">
        <v>135</v>
      </c>
      <c r="AQ1973" t="s">
        <v>133</v>
      </c>
      <c r="AT1973" t="s">
        <v>135</v>
      </c>
      <c r="AU1973" t="s">
        <v>133</v>
      </c>
      <c r="AV1973" t="s">
        <v>133</v>
      </c>
      <c r="AW1973" t="s">
        <v>133</v>
      </c>
      <c r="AX1973" t="s">
        <v>133</v>
      </c>
      <c r="AY1973" t="s">
        <v>133</v>
      </c>
      <c r="AZ1973" t="s">
        <v>133</v>
      </c>
    </row>
    <row r="1974" spans="1:52" customFormat="1" x14ac:dyDescent="0.25">
      <c r="A1974">
        <v>338338</v>
      </c>
      <c r="B1974" t="s">
        <v>201</v>
      </c>
      <c r="J1974" t="s">
        <v>136</v>
      </c>
      <c r="P1974" t="s">
        <v>136</v>
      </c>
      <c r="AG1974" t="s">
        <v>136</v>
      </c>
      <c r="AI1974" t="s">
        <v>136</v>
      </c>
      <c r="AL1974" t="s">
        <v>136</v>
      </c>
      <c r="AM1974" t="s">
        <v>136</v>
      </c>
      <c r="AO1974" t="s">
        <v>133</v>
      </c>
      <c r="AP1974" t="s">
        <v>133</v>
      </c>
      <c r="AQ1974" t="s">
        <v>133</v>
      </c>
      <c r="AR1974" t="s">
        <v>133</v>
      </c>
      <c r="AS1974" t="s">
        <v>133</v>
      </c>
      <c r="AT1974" t="s">
        <v>133</v>
      </c>
      <c r="AU1974" t="s">
        <v>133</v>
      </c>
      <c r="AV1974" t="s">
        <v>133</v>
      </c>
      <c r="AW1974" t="s">
        <v>133</v>
      </c>
      <c r="AX1974" t="s">
        <v>133</v>
      </c>
      <c r="AY1974" t="s">
        <v>133</v>
      </c>
      <c r="AZ1974" t="s">
        <v>133</v>
      </c>
    </row>
    <row r="1975" spans="1:52" customFormat="1" x14ac:dyDescent="0.25">
      <c r="A1975">
        <v>305136</v>
      </c>
      <c r="B1975" t="s">
        <v>201</v>
      </c>
      <c r="AM1975" t="s">
        <v>136</v>
      </c>
    </row>
    <row r="1976" spans="1:52" customFormat="1" x14ac:dyDescent="0.25">
      <c r="A1976">
        <v>310527</v>
      </c>
      <c r="B1976" t="s">
        <v>201</v>
      </c>
      <c r="AF1976" t="s">
        <v>202</v>
      </c>
      <c r="AO1976" t="s">
        <v>202</v>
      </c>
      <c r="AP1976" t="s">
        <v>202</v>
      </c>
      <c r="AQ1976" t="s">
        <v>202</v>
      </c>
      <c r="AU1976" t="s">
        <v>202</v>
      </c>
      <c r="AV1976" t="s">
        <v>202</v>
      </c>
      <c r="AW1976" t="s">
        <v>202</v>
      </c>
      <c r="AX1976" t="s">
        <v>202</v>
      </c>
      <c r="AY1976" t="s">
        <v>202</v>
      </c>
      <c r="AZ1976" t="s">
        <v>202</v>
      </c>
    </row>
    <row r="1977" spans="1:52" customFormat="1" x14ac:dyDescent="0.25">
      <c r="A1977">
        <v>326324</v>
      </c>
      <c r="B1977" t="s">
        <v>203</v>
      </c>
      <c r="P1977" t="s">
        <v>136</v>
      </c>
      <c r="W1977" t="s">
        <v>136</v>
      </c>
      <c r="AG1977" t="s">
        <v>135</v>
      </c>
      <c r="AM1977" t="s">
        <v>135</v>
      </c>
      <c r="AO1977" t="s">
        <v>133</v>
      </c>
      <c r="AP1977" t="s">
        <v>133</v>
      </c>
      <c r="AQ1977" t="s">
        <v>133</v>
      </c>
      <c r="AR1977" t="s">
        <v>133</v>
      </c>
      <c r="AS1977" t="s">
        <v>133</v>
      </c>
      <c r="AT1977" t="s">
        <v>133</v>
      </c>
      <c r="AU1977" t="s">
        <v>133</v>
      </c>
      <c r="AV1977" t="s">
        <v>133</v>
      </c>
      <c r="AW1977" t="s">
        <v>133</v>
      </c>
      <c r="AX1977" t="s">
        <v>133</v>
      </c>
      <c r="AY1977" t="s">
        <v>133</v>
      </c>
      <c r="AZ1977" t="s">
        <v>133</v>
      </c>
    </row>
    <row r="1978" spans="1:52" customFormat="1" x14ac:dyDescent="0.25">
      <c r="A1978">
        <v>334045</v>
      </c>
      <c r="B1978" t="s">
        <v>203</v>
      </c>
      <c r="W1978" t="s">
        <v>136</v>
      </c>
      <c r="AG1978" t="s">
        <v>136</v>
      </c>
      <c r="AN1978" t="s">
        <v>136</v>
      </c>
      <c r="AO1978" t="s">
        <v>133</v>
      </c>
      <c r="AP1978" t="s">
        <v>133</v>
      </c>
      <c r="AQ1978" t="s">
        <v>133</v>
      </c>
      <c r="AR1978" t="s">
        <v>133</v>
      </c>
      <c r="AS1978" t="s">
        <v>133</v>
      </c>
      <c r="AT1978" t="s">
        <v>133</v>
      </c>
      <c r="AU1978" t="s">
        <v>133</v>
      </c>
      <c r="AV1978" t="s">
        <v>133</v>
      </c>
      <c r="AW1978" t="s">
        <v>133</v>
      </c>
      <c r="AX1978" t="s">
        <v>133</v>
      </c>
      <c r="AY1978" t="s">
        <v>133</v>
      </c>
      <c r="AZ1978" t="s">
        <v>133</v>
      </c>
    </row>
    <row r="1979" spans="1:52" customFormat="1" x14ac:dyDescent="0.25">
      <c r="A1979">
        <v>326428</v>
      </c>
      <c r="B1979" t="s">
        <v>203</v>
      </c>
      <c r="AB1979" t="s">
        <v>202</v>
      </c>
      <c r="AF1979" t="s">
        <v>202</v>
      </c>
      <c r="AI1979" t="s">
        <v>202</v>
      </c>
      <c r="AJ1979" t="s">
        <v>202</v>
      </c>
      <c r="AL1979" t="s">
        <v>202</v>
      </c>
      <c r="AN1979">
        <v>0</v>
      </c>
      <c r="AO1979" t="s">
        <v>202</v>
      </c>
      <c r="AP1979" t="s">
        <v>202</v>
      </c>
      <c r="AQ1979" t="s">
        <v>202</v>
      </c>
      <c r="AR1979" t="s">
        <v>202</v>
      </c>
      <c r="AS1979" t="s">
        <v>202</v>
      </c>
      <c r="AT1979" t="s">
        <v>202</v>
      </c>
    </row>
    <row r="1980" spans="1:52" customFormat="1" x14ac:dyDescent="0.25">
      <c r="A1980">
        <v>331104</v>
      </c>
      <c r="B1980" t="s">
        <v>203</v>
      </c>
      <c r="AF1980" t="s">
        <v>202</v>
      </c>
      <c r="AG1980" t="s">
        <v>202</v>
      </c>
      <c r="AL1980" t="s">
        <v>202</v>
      </c>
      <c r="AN1980" t="s">
        <v>202</v>
      </c>
      <c r="AO1980" t="s">
        <v>202</v>
      </c>
      <c r="AP1980" t="s">
        <v>202</v>
      </c>
      <c r="AQ1980" t="s">
        <v>202</v>
      </c>
      <c r="AR1980" t="s">
        <v>202</v>
      </c>
      <c r="AS1980" t="s">
        <v>202</v>
      </c>
      <c r="AT1980" t="s">
        <v>202</v>
      </c>
    </row>
    <row r="1981" spans="1:52" customFormat="1" x14ac:dyDescent="0.25">
      <c r="A1981">
        <v>325164</v>
      </c>
      <c r="B1981" t="s">
        <v>203</v>
      </c>
      <c r="AE1981" t="s">
        <v>202</v>
      </c>
      <c r="AG1981" t="s">
        <v>202</v>
      </c>
      <c r="AM1981" t="s">
        <v>202</v>
      </c>
      <c r="AO1981" t="s">
        <v>202</v>
      </c>
      <c r="AP1981" t="s">
        <v>202</v>
      </c>
      <c r="AQ1981" t="s">
        <v>202</v>
      </c>
      <c r="AR1981" t="s">
        <v>202</v>
      </c>
      <c r="AS1981" t="s">
        <v>202</v>
      </c>
      <c r="AT1981" t="s">
        <v>202</v>
      </c>
    </row>
    <row r="1982" spans="1:52" customFormat="1" x14ac:dyDescent="0.25">
      <c r="A1982">
        <v>326952</v>
      </c>
      <c r="B1982" t="s">
        <v>203</v>
      </c>
      <c r="AI1982" t="s">
        <v>202</v>
      </c>
      <c r="AJ1982" t="s">
        <v>202</v>
      </c>
      <c r="AO1982" t="s">
        <v>202</v>
      </c>
      <c r="AP1982" t="s">
        <v>202</v>
      </c>
      <c r="AQ1982" t="s">
        <v>202</v>
      </c>
      <c r="AR1982" t="s">
        <v>202</v>
      </c>
      <c r="AS1982" t="s">
        <v>202</v>
      </c>
      <c r="AT1982" t="s">
        <v>202</v>
      </c>
    </row>
    <row r="1983" spans="1:52" customFormat="1" x14ac:dyDescent="0.25">
      <c r="A1983">
        <v>332348</v>
      </c>
      <c r="B1983" t="s">
        <v>203</v>
      </c>
      <c r="AG1983" t="s">
        <v>202</v>
      </c>
      <c r="AI1983" t="s">
        <v>202</v>
      </c>
      <c r="AJ1983" t="s">
        <v>202</v>
      </c>
      <c r="AN1983" t="s">
        <v>202</v>
      </c>
      <c r="AO1983" t="s">
        <v>202</v>
      </c>
      <c r="AP1983" t="s">
        <v>202</v>
      </c>
      <c r="AQ1983" t="s">
        <v>202</v>
      </c>
      <c r="AR1983" t="s">
        <v>202</v>
      </c>
      <c r="AS1983" t="s">
        <v>202</v>
      </c>
      <c r="AT1983" t="s">
        <v>202</v>
      </c>
    </row>
    <row r="1984" spans="1:52" customFormat="1" x14ac:dyDescent="0.25">
      <c r="A1984">
        <v>309210</v>
      </c>
      <c r="B1984" t="s">
        <v>203</v>
      </c>
      <c r="AN1984" t="s">
        <v>202</v>
      </c>
      <c r="AO1984" t="s">
        <v>202</v>
      </c>
      <c r="AP1984" t="s">
        <v>202</v>
      </c>
      <c r="AQ1984" t="s">
        <v>202</v>
      </c>
      <c r="AR1984" t="s">
        <v>202</v>
      </c>
      <c r="AS1984" t="s">
        <v>202</v>
      </c>
      <c r="AT1984" t="s">
        <v>202</v>
      </c>
    </row>
    <row r="1985" spans="1:46" customFormat="1" x14ac:dyDescent="0.25">
      <c r="A1985">
        <v>330370</v>
      </c>
      <c r="B1985" t="s">
        <v>203</v>
      </c>
      <c r="AG1985" t="s">
        <v>202</v>
      </c>
      <c r="AI1985" t="s">
        <v>202</v>
      </c>
      <c r="AJ1985" t="s">
        <v>202</v>
      </c>
      <c r="AN1985" t="s">
        <v>202</v>
      </c>
      <c r="AO1985" t="s">
        <v>202</v>
      </c>
      <c r="AP1985" t="s">
        <v>202</v>
      </c>
      <c r="AQ1985" t="s">
        <v>202</v>
      </c>
      <c r="AR1985" t="s">
        <v>202</v>
      </c>
      <c r="AT1985" t="s">
        <v>202</v>
      </c>
    </row>
    <row r="1986" spans="1:46" customFormat="1" x14ac:dyDescent="0.25">
      <c r="A1986">
        <v>323140</v>
      </c>
      <c r="B1986" t="s">
        <v>203</v>
      </c>
      <c r="AG1986" t="s">
        <v>202</v>
      </c>
      <c r="AH1986" t="s">
        <v>202</v>
      </c>
      <c r="AI1986" t="s">
        <v>202</v>
      </c>
      <c r="AJ1986" t="s">
        <v>202</v>
      </c>
      <c r="AO1986" t="s">
        <v>202</v>
      </c>
      <c r="AP1986" t="s">
        <v>202</v>
      </c>
      <c r="AQ1986" t="s">
        <v>202</v>
      </c>
      <c r="AR1986" t="s">
        <v>202</v>
      </c>
      <c r="AS1986" t="s">
        <v>202</v>
      </c>
      <c r="AT1986" t="s">
        <v>202</v>
      </c>
    </row>
    <row r="1987" spans="1:46" customFormat="1" x14ac:dyDescent="0.25">
      <c r="A1987">
        <v>333508</v>
      </c>
      <c r="B1987" t="s">
        <v>203</v>
      </c>
      <c r="N1987" t="s">
        <v>202</v>
      </c>
      <c r="AC1987" t="s">
        <v>202</v>
      </c>
      <c r="AG1987" t="s">
        <v>202</v>
      </c>
      <c r="AM1987" t="s">
        <v>202</v>
      </c>
      <c r="AO1987" t="s">
        <v>202</v>
      </c>
      <c r="AP1987" t="s">
        <v>202</v>
      </c>
      <c r="AQ1987" t="s">
        <v>202</v>
      </c>
      <c r="AS1987" t="s">
        <v>202</v>
      </c>
      <c r="AT1987" t="s">
        <v>202</v>
      </c>
    </row>
    <row r="1988" spans="1:46" customFormat="1" x14ac:dyDescent="0.25">
      <c r="A1988">
        <v>326331</v>
      </c>
      <c r="B1988" t="s">
        <v>203</v>
      </c>
      <c r="AC1988" t="s">
        <v>202</v>
      </c>
      <c r="AE1988" t="s">
        <v>202</v>
      </c>
      <c r="AG1988" t="s">
        <v>202</v>
      </c>
      <c r="AJ1988" t="s">
        <v>202</v>
      </c>
      <c r="AO1988" t="s">
        <v>202</v>
      </c>
      <c r="AP1988" t="s">
        <v>202</v>
      </c>
      <c r="AQ1988" t="s">
        <v>202</v>
      </c>
      <c r="AR1988" t="s">
        <v>202</v>
      </c>
      <c r="AS1988" t="s">
        <v>202</v>
      </c>
      <c r="AT1988" t="s">
        <v>202</v>
      </c>
    </row>
    <row r="1989" spans="1:46" customFormat="1" x14ac:dyDescent="0.25">
      <c r="A1989">
        <v>329677</v>
      </c>
      <c r="B1989" t="s">
        <v>203</v>
      </c>
      <c r="AC1989" t="s">
        <v>202</v>
      </c>
      <c r="AG1989" t="s">
        <v>202</v>
      </c>
      <c r="AJ1989" t="s">
        <v>202</v>
      </c>
      <c r="AL1989" t="s">
        <v>202</v>
      </c>
      <c r="AO1989" t="s">
        <v>202</v>
      </c>
      <c r="AP1989" t="s">
        <v>202</v>
      </c>
      <c r="AQ1989" t="s">
        <v>202</v>
      </c>
      <c r="AR1989" t="s">
        <v>202</v>
      </c>
      <c r="AS1989" t="s">
        <v>202</v>
      </c>
      <c r="AT1989" t="s">
        <v>202</v>
      </c>
    </row>
    <row r="1990" spans="1:46" customFormat="1" x14ac:dyDescent="0.25">
      <c r="A1990">
        <v>326916</v>
      </c>
      <c r="B1990" t="s">
        <v>203</v>
      </c>
      <c r="AG1990" t="s">
        <v>202</v>
      </c>
      <c r="AO1990" t="s">
        <v>202</v>
      </c>
      <c r="AP1990" t="s">
        <v>202</v>
      </c>
      <c r="AQ1990" t="s">
        <v>202</v>
      </c>
      <c r="AR1990" t="s">
        <v>202</v>
      </c>
      <c r="AS1990" t="s">
        <v>202</v>
      </c>
      <c r="AT1990" t="s">
        <v>202</v>
      </c>
    </row>
    <row r="1991" spans="1:46" customFormat="1" x14ac:dyDescent="0.25">
      <c r="A1991">
        <v>338293</v>
      </c>
      <c r="B1991" t="s">
        <v>203</v>
      </c>
      <c r="Q1991" t="s">
        <v>133</v>
      </c>
      <c r="AM1991" t="s">
        <v>136</v>
      </c>
      <c r="AN1991" t="s">
        <v>133</v>
      </c>
      <c r="AO1991" t="s">
        <v>133</v>
      </c>
      <c r="AP1991" t="s">
        <v>133</v>
      </c>
      <c r="AQ1991" t="s">
        <v>133</v>
      </c>
      <c r="AR1991" t="s">
        <v>133</v>
      </c>
      <c r="AS1991" t="s">
        <v>133</v>
      </c>
      <c r="AT1991" t="s">
        <v>133</v>
      </c>
    </row>
    <row r="1992" spans="1:46" customFormat="1" x14ac:dyDescent="0.25">
      <c r="A1992">
        <v>322146</v>
      </c>
      <c r="B1992" t="s">
        <v>203</v>
      </c>
      <c r="AJ1992" t="s">
        <v>135</v>
      </c>
      <c r="AL1992" t="s">
        <v>135</v>
      </c>
      <c r="AM1992" t="s">
        <v>133</v>
      </c>
      <c r="AN1992" t="s">
        <v>136</v>
      </c>
      <c r="AO1992" t="s">
        <v>133</v>
      </c>
      <c r="AP1992" t="s">
        <v>133</v>
      </c>
      <c r="AQ1992" t="s">
        <v>133</v>
      </c>
      <c r="AR1992" t="s">
        <v>133</v>
      </c>
      <c r="AS1992" t="s">
        <v>133</v>
      </c>
      <c r="AT1992" t="s">
        <v>133</v>
      </c>
    </row>
    <row r="1993" spans="1:46" customFormat="1" x14ac:dyDescent="0.25">
      <c r="A1993">
        <v>326253</v>
      </c>
      <c r="B1993" t="s">
        <v>203</v>
      </c>
      <c r="AN1993" t="s">
        <v>135</v>
      </c>
      <c r="AO1993" t="s">
        <v>133</v>
      </c>
      <c r="AP1993" t="s">
        <v>133</v>
      </c>
      <c r="AQ1993" t="s">
        <v>133</v>
      </c>
      <c r="AR1993" t="s">
        <v>133</v>
      </c>
      <c r="AS1993" t="s">
        <v>133</v>
      </c>
      <c r="AT1993" t="s">
        <v>133</v>
      </c>
    </row>
    <row r="1994" spans="1:46" customFormat="1" x14ac:dyDescent="0.25">
      <c r="A1994">
        <v>329228</v>
      </c>
      <c r="B1994" t="s">
        <v>203</v>
      </c>
      <c r="AG1994" t="s">
        <v>136</v>
      </c>
      <c r="AJ1994" t="s">
        <v>136</v>
      </c>
      <c r="AN1994" t="s">
        <v>136</v>
      </c>
      <c r="AO1994" t="s">
        <v>133</v>
      </c>
      <c r="AP1994" t="s">
        <v>133</v>
      </c>
      <c r="AQ1994" t="s">
        <v>133</v>
      </c>
      <c r="AR1994" t="s">
        <v>133</v>
      </c>
      <c r="AS1994" t="s">
        <v>133</v>
      </c>
      <c r="AT1994" t="s">
        <v>133</v>
      </c>
    </row>
    <row r="1995" spans="1:46" customFormat="1" x14ac:dyDescent="0.25">
      <c r="A1995">
        <v>332563</v>
      </c>
      <c r="B1995" t="s">
        <v>203</v>
      </c>
      <c r="AG1995" t="s">
        <v>136</v>
      </c>
      <c r="AJ1995" t="s">
        <v>136</v>
      </c>
      <c r="AM1995" t="s">
        <v>136</v>
      </c>
      <c r="AN1995" t="s">
        <v>136</v>
      </c>
      <c r="AO1995" t="s">
        <v>133</v>
      </c>
      <c r="AP1995" t="s">
        <v>133</v>
      </c>
      <c r="AQ1995" t="s">
        <v>133</v>
      </c>
      <c r="AR1995" t="s">
        <v>133</v>
      </c>
      <c r="AS1995" t="s">
        <v>133</v>
      </c>
      <c r="AT1995" t="s">
        <v>133</v>
      </c>
    </row>
    <row r="1996" spans="1:46" customFormat="1" x14ac:dyDescent="0.25">
      <c r="A1996">
        <v>333980</v>
      </c>
      <c r="B1996" t="s">
        <v>203</v>
      </c>
      <c r="W1996" t="s">
        <v>136</v>
      </c>
      <c r="Z1996" t="s">
        <v>136</v>
      </c>
      <c r="AB1996" t="s">
        <v>135</v>
      </c>
      <c r="AO1996" t="s">
        <v>133</v>
      </c>
      <c r="AP1996" t="s">
        <v>133</v>
      </c>
      <c r="AQ1996" t="s">
        <v>133</v>
      </c>
      <c r="AR1996" t="s">
        <v>133</v>
      </c>
      <c r="AS1996" t="s">
        <v>133</v>
      </c>
      <c r="AT1996" t="s">
        <v>133</v>
      </c>
    </row>
    <row r="1997" spans="1:46" customFormat="1" x14ac:dyDescent="0.25">
      <c r="A1997">
        <v>320818</v>
      </c>
      <c r="B1997" t="s">
        <v>203</v>
      </c>
      <c r="O1997" t="s">
        <v>136</v>
      </c>
      <c r="AG1997" t="s">
        <v>135</v>
      </c>
      <c r="AO1997" t="s">
        <v>133</v>
      </c>
      <c r="AP1997" t="s">
        <v>133</v>
      </c>
      <c r="AQ1997" t="s">
        <v>133</v>
      </c>
      <c r="AR1997" t="s">
        <v>133</v>
      </c>
      <c r="AS1997" t="s">
        <v>133</v>
      </c>
      <c r="AT1997" t="s">
        <v>133</v>
      </c>
    </row>
    <row r="1998" spans="1:46" customFormat="1" x14ac:dyDescent="0.25">
      <c r="A1998">
        <v>334646</v>
      </c>
      <c r="B1998" t="s">
        <v>203</v>
      </c>
      <c r="O1998" t="s">
        <v>136</v>
      </c>
      <c r="AG1998" t="s">
        <v>135</v>
      </c>
      <c r="AJ1998" t="s">
        <v>136</v>
      </c>
      <c r="AO1998" t="s">
        <v>133</v>
      </c>
      <c r="AP1998" t="s">
        <v>133</v>
      </c>
      <c r="AQ1998" t="s">
        <v>133</v>
      </c>
      <c r="AR1998" t="s">
        <v>133</v>
      </c>
      <c r="AS1998" t="s">
        <v>133</v>
      </c>
      <c r="AT1998" t="s">
        <v>133</v>
      </c>
    </row>
    <row r="1999" spans="1:46" customFormat="1" x14ac:dyDescent="0.25">
      <c r="A1999">
        <v>320643</v>
      </c>
      <c r="B1999" t="s">
        <v>203</v>
      </c>
      <c r="AO1999" t="s">
        <v>133</v>
      </c>
      <c r="AP1999" t="s">
        <v>133</v>
      </c>
      <c r="AQ1999" t="s">
        <v>133</v>
      </c>
      <c r="AR1999" t="s">
        <v>133</v>
      </c>
      <c r="AS1999" t="s">
        <v>133</v>
      </c>
      <c r="AT1999" t="s">
        <v>133</v>
      </c>
    </row>
    <row r="2000" spans="1:46" customFormat="1" x14ac:dyDescent="0.25">
      <c r="A2000">
        <v>334809</v>
      </c>
      <c r="B2000" t="s">
        <v>203</v>
      </c>
      <c r="AG2000" t="s">
        <v>136</v>
      </c>
      <c r="AI2000" t="s">
        <v>136</v>
      </c>
      <c r="AK2000" t="s">
        <v>136</v>
      </c>
      <c r="AM2000" t="s">
        <v>136</v>
      </c>
      <c r="AO2000" t="s">
        <v>133</v>
      </c>
      <c r="AP2000" t="s">
        <v>133</v>
      </c>
      <c r="AQ2000" t="s">
        <v>133</v>
      </c>
      <c r="AR2000" t="s">
        <v>133</v>
      </c>
      <c r="AS2000" t="s">
        <v>133</v>
      </c>
      <c r="AT2000" t="s">
        <v>133</v>
      </c>
    </row>
    <row r="2001" spans="1:46" customFormat="1" x14ac:dyDescent="0.25">
      <c r="A2001">
        <v>320030</v>
      </c>
      <c r="B2001" t="s">
        <v>203</v>
      </c>
      <c r="AE2001" t="s">
        <v>136</v>
      </c>
      <c r="AG2001" t="s">
        <v>136</v>
      </c>
      <c r="AJ2001" t="s">
        <v>136</v>
      </c>
      <c r="AO2001" t="s">
        <v>133</v>
      </c>
      <c r="AP2001" t="s">
        <v>133</v>
      </c>
      <c r="AQ2001" t="s">
        <v>133</v>
      </c>
      <c r="AR2001" t="s">
        <v>133</v>
      </c>
      <c r="AS2001" t="s">
        <v>133</v>
      </c>
      <c r="AT2001" t="s">
        <v>133</v>
      </c>
    </row>
    <row r="2002" spans="1:46" customFormat="1" x14ac:dyDescent="0.25">
      <c r="A2002">
        <v>333384</v>
      </c>
      <c r="B2002" t="s">
        <v>203</v>
      </c>
      <c r="M2002" t="s">
        <v>136</v>
      </c>
      <c r="W2002" t="s">
        <v>136</v>
      </c>
      <c r="AD2002" t="s">
        <v>136</v>
      </c>
      <c r="AO2002" t="s">
        <v>133</v>
      </c>
      <c r="AP2002" t="s">
        <v>133</v>
      </c>
      <c r="AQ2002" t="s">
        <v>133</v>
      </c>
      <c r="AR2002" t="s">
        <v>133</v>
      </c>
      <c r="AS2002" t="s">
        <v>133</v>
      </c>
      <c r="AT2002" t="s">
        <v>133</v>
      </c>
    </row>
    <row r="2003" spans="1:46" customFormat="1" x14ac:dyDescent="0.25">
      <c r="A2003">
        <v>333407</v>
      </c>
      <c r="B2003" t="s">
        <v>203</v>
      </c>
      <c r="N2003" t="s">
        <v>136</v>
      </c>
      <c r="S2003" t="s">
        <v>136</v>
      </c>
      <c r="AA2003" t="s">
        <v>136</v>
      </c>
      <c r="AG2003" t="s">
        <v>136</v>
      </c>
      <c r="AP2003" t="s">
        <v>133</v>
      </c>
      <c r="AQ2003" t="s">
        <v>133</v>
      </c>
      <c r="AR2003" t="s">
        <v>133</v>
      </c>
      <c r="AS2003" t="s">
        <v>133</v>
      </c>
      <c r="AT2003" t="s">
        <v>133</v>
      </c>
    </row>
    <row r="2004" spans="1:46" customFormat="1" x14ac:dyDescent="0.25">
      <c r="A2004">
        <v>331694</v>
      </c>
      <c r="B2004" t="s">
        <v>203</v>
      </c>
      <c r="AC2004" t="s">
        <v>136</v>
      </c>
      <c r="AF2004" t="s">
        <v>136</v>
      </c>
      <c r="AL2004" t="s">
        <v>136</v>
      </c>
      <c r="AO2004" t="s">
        <v>133</v>
      </c>
      <c r="AP2004" t="s">
        <v>133</v>
      </c>
      <c r="AQ2004" t="s">
        <v>133</v>
      </c>
      <c r="AR2004" t="s">
        <v>133</v>
      </c>
      <c r="AS2004" t="s">
        <v>133</v>
      </c>
      <c r="AT2004" t="s">
        <v>133</v>
      </c>
    </row>
    <row r="2005" spans="1:46" customFormat="1" x14ac:dyDescent="0.25">
      <c r="A2005">
        <v>329305</v>
      </c>
      <c r="B2005" t="s">
        <v>203</v>
      </c>
      <c r="W2005" t="s">
        <v>136</v>
      </c>
      <c r="AG2005" t="s">
        <v>135</v>
      </c>
      <c r="AJ2005" t="s">
        <v>136</v>
      </c>
      <c r="AK2005" t="s">
        <v>136</v>
      </c>
      <c r="AO2005" t="s">
        <v>133</v>
      </c>
      <c r="AP2005" t="s">
        <v>133</v>
      </c>
      <c r="AQ2005" t="s">
        <v>133</v>
      </c>
      <c r="AR2005" t="s">
        <v>133</v>
      </c>
      <c r="AS2005" t="s">
        <v>133</v>
      </c>
      <c r="AT2005" t="s">
        <v>133</v>
      </c>
    </row>
    <row r="2006" spans="1:46" customFormat="1" x14ac:dyDescent="0.25">
      <c r="A2006">
        <v>337132</v>
      </c>
      <c r="B2006" t="s">
        <v>203</v>
      </c>
      <c r="P2006" t="s">
        <v>136</v>
      </c>
      <c r="AJ2006" t="s">
        <v>136</v>
      </c>
      <c r="AK2006" t="s">
        <v>136</v>
      </c>
      <c r="AL2006" t="s">
        <v>136</v>
      </c>
      <c r="AO2006" t="s">
        <v>133</v>
      </c>
      <c r="AP2006" t="s">
        <v>133</v>
      </c>
      <c r="AQ2006" t="s">
        <v>133</v>
      </c>
      <c r="AR2006" t="s">
        <v>133</v>
      </c>
      <c r="AS2006" t="s">
        <v>133</v>
      </c>
      <c r="AT2006" t="s">
        <v>133</v>
      </c>
    </row>
    <row r="2007" spans="1:46" customFormat="1" x14ac:dyDescent="0.25">
      <c r="A2007">
        <v>332548</v>
      </c>
      <c r="B2007" t="s">
        <v>203</v>
      </c>
      <c r="L2007" t="s">
        <v>136</v>
      </c>
      <c r="P2007" t="s">
        <v>136</v>
      </c>
      <c r="AF2007" t="s">
        <v>136</v>
      </c>
      <c r="AO2007" t="s">
        <v>133</v>
      </c>
      <c r="AP2007" t="s">
        <v>133</v>
      </c>
      <c r="AQ2007" t="s">
        <v>133</v>
      </c>
      <c r="AR2007" t="s">
        <v>133</v>
      </c>
      <c r="AS2007" t="s">
        <v>133</v>
      </c>
      <c r="AT2007" t="s">
        <v>133</v>
      </c>
    </row>
    <row r="2008" spans="1:46" customFormat="1" x14ac:dyDescent="0.25">
      <c r="A2008">
        <v>305654</v>
      </c>
      <c r="B2008" t="s">
        <v>203</v>
      </c>
      <c r="P2008" t="s">
        <v>202</v>
      </c>
      <c r="AG2008" t="s">
        <v>202</v>
      </c>
      <c r="AH2008" t="s">
        <v>202</v>
      </c>
      <c r="AJ2008" t="s">
        <v>202</v>
      </c>
      <c r="AO2008" t="s">
        <v>202</v>
      </c>
      <c r="AP2008" t="s">
        <v>202</v>
      </c>
      <c r="AQ2008" t="s">
        <v>202</v>
      </c>
      <c r="AR2008" t="s">
        <v>202</v>
      </c>
      <c r="AS2008" t="s">
        <v>202</v>
      </c>
      <c r="AT2008" t="s">
        <v>202</v>
      </c>
    </row>
    <row r="2009" spans="1:46" customFormat="1" x14ac:dyDescent="0.25">
      <c r="A2009">
        <v>337258</v>
      </c>
      <c r="B2009" t="s">
        <v>203</v>
      </c>
      <c r="N2009" t="s">
        <v>202</v>
      </c>
      <c r="AL2009" t="s">
        <v>202</v>
      </c>
      <c r="AM2009" t="s">
        <v>202</v>
      </c>
      <c r="AO2009" t="s">
        <v>202</v>
      </c>
      <c r="AP2009" t="s">
        <v>202</v>
      </c>
      <c r="AQ2009" t="s">
        <v>202</v>
      </c>
      <c r="AR2009" t="s">
        <v>202</v>
      </c>
      <c r="AS2009" t="s">
        <v>202</v>
      </c>
      <c r="AT2009" t="s">
        <v>202</v>
      </c>
    </row>
    <row r="2010" spans="1:46" customFormat="1" x14ac:dyDescent="0.25">
      <c r="A2010">
        <v>333416</v>
      </c>
      <c r="B2010" t="s">
        <v>203</v>
      </c>
      <c r="AF2010" t="s">
        <v>202</v>
      </c>
      <c r="AL2010" t="s">
        <v>202</v>
      </c>
      <c r="AN2010" t="s">
        <v>202</v>
      </c>
      <c r="AO2010" t="s">
        <v>202</v>
      </c>
      <c r="AP2010" t="s">
        <v>202</v>
      </c>
      <c r="AQ2010" t="s">
        <v>202</v>
      </c>
      <c r="AR2010" t="s">
        <v>202</v>
      </c>
      <c r="AS2010" t="s">
        <v>202</v>
      </c>
      <c r="AT2010" t="s">
        <v>202</v>
      </c>
    </row>
    <row r="2011" spans="1:46" customFormat="1" x14ac:dyDescent="0.25">
      <c r="A2011">
        <v>328014</v>
      </c>
      <c r="B2011" t="s">
        <v>203</v>
      </c>
      <c r="AB2011" t="s">
        <v>202</v>
      </c>
      <c r="AG2011" t="s">
        <v>202</v>
      </c>
      <c r="AJ2011" t="s">
        <v>202</v>
      </c>
      <c r="AK2011" t="s">
        <v>202</v>
      </c>
      <c r="AO2011" t="s">
        <v>202</v>
      </c>
      <c r="AP2011" t="s">
        <v>202</v>
      </c>
      <c r="AQ2011" t="s">
        <v>202</v>
      </c>
      <c r="AR2011" t="s">
        <v>202</v>
      </c>
      <c r="AS2011" t="s">
        <v>202</v>
      </c>
      <c r="AT2011" t="s">
        <v>202</v>
      </c>
    </row>
    <row r="2012" spans="1:46" customFormat="1" x14ac:dyDescent="0.25">
      <c r="A2012">
        <v>329227</v>
      </c>
      <c r="B2012" t="s">
        <v>203</v>
      </c>
      <c r="O2012" t="s">
        <v>202</v>
      </c>
      <c r="AG2012" t="s">
        <v>202</v>
      </c>
      <c r="AH2012" t="s">
        <v>202</v>
      </c>
      <c r="AM2012" t="s">
        <v>202</v>
      </c>
      <c r="AO2012" t="s">
        <v>202</v>
      </c>
      <c r="AP2012" t="s">
        <v>202</v>
      </c>
      <c r="AQ2012" t="s">
        <v>202</v>
      </c>
      <c r="AR2012" t="s">
        <v>202</v>
      </c>
      <c r="AS2012" t="s">
        <v>202</v>
      </c>
      <c r="AT2012" t="s">
        <v>202</v>
      </c>
    </row>
    <row r="2013" spans="1:46" customFormat="1" x14ac:dyDescent="0.25">
      <c r="A2013">
        <v>304372</v>
      </c>
      <c r="B2013" t="s">
        <v>203</v>
      </c>
      <c r="Z2013" t="s">
        <v>202</v>
      </c>
      <c r="AG2013" t="s">
        <v>202</v>
      </c>
      <c r="AJ2013" t="s">
        <v>202</v>
      </c>
      <c r="AL2013" t="s">
        <v>202</v>
      </c>
      <c r="AO2013" t="s">
        <v>202</v>
      </c>
      <c r="AP2013" t="s">
        <v>202</v>
      </c>
      <c r="AQ2013" t="s">
        <v>202</v>
      </c>
      <c r="AR2013" t="s">
        <v>202</v>
      </c>
      <c r="AS2013" t="s">
        <v>202</v>
      </c>
      <c r="AT2013" t="s">
        <v>202</v>
      </c>
    </row>
    <row r="2014" spans="1:46" customFormat="1" x14ac:dyDescent="0.25">
      <c r="A2014">
        <v>311575</v>
      </c>
      <c r="B2014" t="s">
        <v>203</v>
      </c>
      <c r="N2014" t="s">
        <v>202</v>
      </c>
      <c r="AI2014" t="s">
        <v>202</v>
      </c>
      <c r="AM2014" t="s">
        <v>202</v>
      </c>
      <c r="AO2014" t="s">
        <v>202</v>
      </c>
      <c r="AP2014" t="s">
        <v>202</v>
      </c>
      <c r="AQ2014" t="s">
        <v>202</v>
      </c>
      <c r="AR2014" t="s">
        <v>202</v>
      </c>
      <c r="AS2014" t="s">
        <v>202</v>
      </c>
      <c r="AT2014" t="s">
        <v>202</v>
      </c>
    </row>
    <row r="2015" spans="1:46" customFormat="1" x14ac:dyDescent="0.25">
      <c r="A2015">
        <v>323101</v>
      </c>
      <c r="B2015" t="s">
        <v>203</v>
      </c>
      <c r="AA2015" t="s">
        <v>202</v>
      </c>
      <c r="AG2015" t="s">
        <v>202</v>
      </c>
      <c r="AO2015" t="s">
        <v>202</v>
      </c>
      <c r="AP2015" t="s">
        <v>202</v>
      </c>
      <c r="AQ2015" t="s">
        <v>202</v>
      </c>
      <c r="AR2015" t="s">
        <v>202</v>
      </c>
      <c r="AS2015" t="s">
        <v>202</v>
      </c>
      <c r="AT2015" t="s">
        <v>202</v>
      </c>
    </row>
    <row r="2016" spans="1:46" customFormat="1" x14ac:dyDescent="0.25">
      <c r="A2016">
        <v>321476</v>
      </c>
      <c r="B2016" t="s">
        <v>203</v>
      </c>
      <c r="AE2016" t="s">
        <v>202</v>
      </c>
      <c r="AO2016" t="s">
        <v>202</v>
      </c>
      <c r="AP2016" t="s">
        <v>202</v>
      </c>
      <c r="AQ2016" t="s">
        <v>202</v>
      </c>
      <c r="AR2016" t="s">
        <v>202</v>
      </c>
      <c r="AS2016" t="s">
        <v>202</v>
      </c>
      <c r="AT2016" t="s">
        <v>202</v>
      </c>
    </row>
    <row r="2017" spans="1:46" customFormat="1" x14ac:dyDescent="0.25">
      <c r="A2017">
        <v>329819</v>
      </c>
      <c r="B2017" t="s">
        <v>203</v>
      </c>
      <c r="AO2017" t="s">
        <v>133</v>
      </c>
      <c r="AP2017" t="s">
        <v>133</v>
      </c>
      <c r="AQ2017" t="s">
        <v>133</v>
      </c>
      <c r="AR2017" t="s">
        <v>133</v>
      </c>
      <c r="AS2017" t="s">
        <v>133</v>
      </c>
      <c r="AT2017" t="s">
        <v>133</v>
      </c>
    </row>
    <row r="2018" spans="1:46" customFormat="1" x14ac:dyDescent="0.25">
      <c r="A2018">
        <v>323915</v>
      </c>
      <c r="B2018" t="s">
        <v>203</v>
      </c>
      <c r="AO2018" t="s">
        <v>133</v>
      </c>
      <c r="AP2018" t="s">
        <v>133</v>
      </c>
      <c r="AQ2018" t="s">
        <v>133</v>
      </c>
      <c r="AR2018" t="s">
        <v>133</v>
      </c>
      <c r="AS2018" t="s">
        <v>133</v>
      </c>
      <c r="AT2018" t="s">
        <v>133</v>
      </c>
    </row>
    <row r="2019" spans="1:46" customFormat="1" x14ac:dyDescent="0.25">
      <c r="A2019">
        <v>326710</v>
      </c>
      <c r="B2019" t="s">
        <v>203</v>
      </c>
      <c r="O2019" t="s">
        <v>202</v>
      </c>
      <c r="AG2019" t="s">
        <v>202</v>
      </c>
      <c r="AH2019" t="s">
        <v>202</v>
      </c>
      <c r="AN2019" t="s">
        <v>202</v>
      </c>
      <c r="AO2019" t="s">
        <v>202</v>
      </c>
      <c r="AP2019" t="s">
        <v>202</v>
      </c>
      <c r="AQ2019" t="s">
        <v>202</v>
      </c>
      <c r="AR2019" t="s">
        <v>202</v>
      </c>
      <c r="AS2019" t="s">
        <v>202</v>
      </c>
      <c r="AT2019" t="s">
        <v>202</v>
      </c>
    </row>
    <row r="2020" spans="1:46" customFormat="1" x14ac:dyDescent="0.25">
      <c r="A2020">
        <v>339618</v>
      </c>
      <c r="B2020" t="s">
        <v>203</v>
      </c>
      <c r="N2020" t="s">
        <v>202</v>
      </c>
      <c r="AA2020" t="s">
        <v>202</v>
      </c>
      <c r="AJ2020" t="s">
        <v>202</v>
      </c>
      <c r="AN2020" t="s">
        <v>202</v>
      </c>
      <c r="AQ2020" t="s">
        <v>202</v>
      </c>
      <c r="AR2020" t="s">
        <v>202</v>
      </c>
      <c r="AT2020" t="s">
        <v>202</v>
      </c>
    </row>
    <row r="2021" spans="1:46" customFormat="1" x14ac:dyDescent="0.25">
      <c r="A2021">
        <v>333596</v>
      </c>
      <c r="B2021" t="s">
        <v>203</v>
      </c>
      <c r="AD2021" t="s">
        <v>202</v>
      </c>
      <c r="AG2021" t="s">
        <v>202</v>
      </c>
      <c r="AH2021" t="s">
        <v>202</v>
      </c>
      <c r="AM2021" t="s">
        <v>202</v>
      </c>
      <c r="AO2021" t="s">
        <v>202</v>
      </c>
      <c r="AP2021" t="s">
        <v>202</v>
      </c>
      <c r="AQ2021" t="s">
        <v>202</v>
      </c>
      <c r="AR2021" t="s">
        <v>202</v>
      </c>
      <c r="AS2021" t="s">
        <v>202</v>
      </c>
      <c r="AT2021" t="s">
        <v>202</v>
      </c>
    </row>
    <row r="2022" spans="1:46" customFormat="1" x14ac:dyDescent="0.25">
      <c r="A2022">
        <v>329705</v>
      </c>
      <c r="B2022" t="s">
        <v>203</v>
      </c>
      <c r="Z2022" t="s">
        <v>202</v>
      </c>
      <c r="AC2022" t="s">
        <v>202</v>
      </c>
      <c r="AG2022" t="s">
        <v>202</v>
      </c>
      <c r="AM2022" t="s">
        <v>202</v>
      </c>
      <c r="AO2022" t="s">
        <v>202</v>
      </c>
      <c r="AP2022" t="s">
        <v>202</v>
      </c>
      <c r="AQ2022" t="s">
        <v>202</v>
      </c>
      <c r="AR2022" t="s">
        <v>202</v>
      </c>
      <c r="AS2022" t="s">
        <v>202</v>
      </c>
      <c r="AT2022" t="s">
        <v>202</v>
      </c>
    </row>
    <row r="2023" spans="1:46" customFormat="1" x14ac:dyDescent="0.25">
      <c r="A2023">
        <v>306910</v>
      </c>
      <c r="B2023" t="s">
        <v>203</v>
      </c>
      <c r="N2023" t="s">
        <v>202</v>
      </c>
      <c r="AG2023" t="s">
        <v>202</v>
      </c>
      <c r="AM2023" t="s">
        <v>202</v>
      </c>
      <c r="AO2023" t="s">
        <v>202</v>
      </c>
      <c r="AP2023" t="s">
        <v>202</v>
      </c>
      <c r="AQ2023" t="s">
        <v>202</v>
      </c>
      <c r="AR2023" t="s">
        <v>202</v>
      </c>
      <c r="AS2023" t="s">
        <v>202</v>
      </c>
      <c r="AT2023" t="s">
        <v>202</v>
      </c>
    </row>
    <row r="2024" spans="1:46" customFormat="1" x14ac:dyDescent="0.25">
      <c r="A2024">
        <v>323178</v>
      </c>
      <c r="B2024" t="s">
        <v>203</v>
      </c>
      <c r="Q2024" t="s">
        <v>202</v>
      </c>
      <c r="AO2024" t="s">
        <v>202</v>
      </c>
      <c r="AP2024" t="s">
        <v>202</v>
      </c>
      <c r="AQ2024" t="s">
        <v>202</v>
      </c>
      <c r="AR2024" t="s">
        <v>202</v>
      </c>
      <c r="AS2024" t="s">
        <v>202</v>
      </c>
      <c r="AT2024" t="s">
        <v>202</v>
      </c>
    </row>
    <row r="2025" spans="1:46" customFormat="1" x14ac:dyDescent="0.25">
      <c r="A2025">
        <v>329546</v>
      </c>
      <c r="B2025" t="s">
        <v>203</v>
      </c>
      <c r="W2025" t="s">
        <v>202</v>
      </c>
      <c r="AG2025" t="s">
        <v>202</v>
      </c>
      <c r="AJ2025" t="s">
        <v>202</v>
      </c>
      <c r="AM2025" t="s">
        <v>202</v>
      </c>
      <c r="AO2025" t="s">
        <v>202</v>
      </c>
      <c r="AP2025" t="s">
        <v>202</v>
      </c>
      <c r="AQ2025" t="s">
        <v>202</v>
      </c>
      <c r="AR2025" t="s">
        <v>202</v>
      </c>
      <c r="AS2025" t="s">
        <v>202</v>
      </c>
      <c r="AT2025" t="s">
        <v>202</v>
      </c>
    </row>
    <row r="2026" spans="1:46" customFormat="1" x14ac:dyDescent="0.25">
      <c r="A2026">
        <v>325370</v>
      </c>
      <c r="B2026" t="s">
        <v>203</v>
      </c>
      <c r="AC2026" t="s">
        <v>202</v>
      </c>
      <c r="AF2026" t="s">
        <v>202</v>
      </c>
      <c r="AG2026" t="s">
        <v>202</v>
      </c>
      <c r="AJ2026" t="s">
        <v>202</v>
      </c>
      <c r="AO2026" t="s">
        <v>202</v>
      </c>
      <c r="AP2026" t="s">
        <v>202</v>
      </c>
      <c r="AQ2026" t="s">
        <v>202</v>
      </c>
      <c r="AR2026" t="s">
        <v>202</v>
      </c>
      <c r="AS2026" t="s">
        <v>202</v>
      </c>
      <c r="AT2026" t="s">
        <v>202</v>
      </c>
    </row>
    <row r="2027" spans="1:46" customFormat="1" x14ac:dyDescent="0.25">
      <c r="A2027">
        <v>318459</v>
      </c>
      <c r="B2027" t="s">
        <v>203</v>
      </c>
      <c r="AG2027" t="s">
        <v>202</v>
      </c>
      <c r="AH2027" t="s">
        <v>202</v>
      </c>
      <c r="AM2027" t="s">
        <v>202</v>
      </c>
      <c r="AO2027" t="s">
        <v>202</v>
      </c>
      <c r="AP2027" t="s">
        <v>202</v>
      </c>
      <c r="AQ2027" t="s">
        <v>202</v>
      </c>
      <c r="AR2027" t="s">
        <v>202</v>
      </c>
      <c r="AS2027" t="s">
        <v>202</v>
      </c>
      <c r="AT2027" t="s">
        <v>202</v>
      </c>
    </row>
    <row r="2028" spans="1:46" customFormat="1" x14ac:dyDescent="0.25">
      <c r="A2028">
        <v>326802</v>
      </c>
      <c r="B2028" t="s">
        <v>203</v>
      </c>
      <c r="Z2028" t="s">
        <v>202</v>
      </c>
      <c r="AF2028" t="s">
        <v>202</v>
      </c>
      <c r="AL2028" t="s">
        <v>202</v>
      </c>
      <c r="AO2028" t="s">
        <v>202</v>
      </c>
      <c r="AP2028" t="s">
        <v>202</v>
      </c>
      <c r="AQ2028" t="s">
        <v>202</v>
      </c>
      <c r="AR2028" t="s">
        <v>202</v>
      </c>
      <c r="AS2028" t="s">
        <v>202</v>
      </c>
      <c r="AT2028" t="s">
        <v>202</v>
      </c>
    </row>
    <row r="2029" spans="1:46" customFormat="1" x14ac:dyDescent="0.25">
      <c r="A2029">
        <v>316130</v>
      </c>
      <c r="B2029" t="s">
        <v>203</v>
      </c>
      <c r="AC2029" t="s">
        <v>202</v>
      </c>
      <c r="AJ2029" t="s">
        <v>202</v>
      </c>
      <c r="AM2029" t="s">
        <v>202</v>
      </c>
      <c r="AO2029" t="s">
        <v>202</v>
      </c>
    </row>
    <row r="2030" spans="1:46" customFormat="1" x14ac:dyDescent="0.25">
      <c r="A2030">
        <v>320148</v>
      </c>
      <c r="B2030" t="s">
        <v>203</v>
      </c>
      <c r="AG2030" t="s">
        <v>202</v>
      </c>
      <c r="AJ2030" t="s">
        <v>202</v>
      </c>
      <c r="AK2030" t="s">
        <v>202</v>
      </c>
      <c r="AO2030" t="s">
        <v>202</v>
      </c>
      <c r="AP2030" t="s">
        <v>202</v>
      </c>
      <c r="AQ2030" t="s">
        <v>202</v>
      </c>
      <c r="AR2030" t="s">
        <v>202</v>
      </c>
      <c r="AS2030" t="s">
        <v>202</v>
      </c>
      <c r="AT2030" t="s">
        <v>202</v>
      </c>
    </row>
    <row r="2031" spans="1:46" customFormat="1" x14ac:dyDescent="0.25">
      <c r="A2031">
        <v>300464</v>
      </c>
      <c r="B2031" t="s">
        <v>203</v>
      </c>
      <c r="AG2031" t="s">
        <v>202</v>
      </c>
      <c r="AO2031" t="s">
        <v>202</v>
      </c>
      <c r="AP2031" t="s">
        <v>202</v>
      </c>
      <c r="AQ2031" t="s">
        <v>202</v>
      </c>
      <c r="AR2031" t="s">
        <v>202</v>
      </c>
      <c r="AS2031" t="s">
        <v>202</v>
      </c>
      <c r="AT2031" t="s">
        <v>202</v>
      </c>
    </row>
    <row r="2032" spans="1:46" customFormat="1" x14ac:dyDescent="0.25">
      <c r="A2032">
        <v>329432</v>
      </c>
      <c r="B2032" t="s">
        <v>203</v>
      </c>
      <c r="AA2032" t="s">
        <v>136</v>
      </c>
      <c r="AC2032" t="s">
        <v>136</v>
      </c>
      <c r="AG2032" t="s">
        <v>136</v>
      </c>
      <c r="AM2032" t="s">
        <v>136</v>
      </c>
      <c r="AO2032" t="s">
        <v>133</v>
      </c>
      <c r="AP2032" t="s">
        <v>133</v>
      </c>
      <c r="AQ2032" t="s">
        <v>133</v>
      </c>
      <c r="AR2032" t="s">
        <v>133</v>
      </c>
      <c r="AS2032" t="s">
        <v>133</v>
      </c>
      <c r="AT2032" t="s">
        <v>133</v>
      </c>
    </row>
    <row r="2033" spans="1:46" customFormat="1" x14ac:dyDescent="0.25">
      <c r="A2033">
        <v>333269</v>
      </c>
      <c r="B2033" t="s">
        <v>203</v>
      </c>
      <c r="AD2033" t="s">
        <v>202</v>
      </c>
      <c r="AG2033" t="s">
        <v>202</v>
      </c>
      <c r="AL2033" t="s">
        <v>202</v>
      </c>
      <c r="AO2033" t="s">
        <v>202</v>
      </c>
      <c r="AP2033" t="s">
        <v>202</v>
      </c>
      <c r="AQ2033" t="s">
        <v>202</v>
      </c>
      <c r="AR2033" t="s">
        <v>202</v>
      </c>
      <c r="AS2033" t="s">
        <v>202</v>
      </c>
      <c r="AT2033" t="s">
        <v>202</v>
      </c>
    </row>
    <row r="2034" spans="1:46" customFormat="1" x14ac:dyDescent="0.25">
      <c r="A2034">
        <v>323077</v>
      </c>
      <c r="B2034" t="s">
        <v>203</v>
      </c>
      <c r="AA2034" t="s">
        <v>202</v>
      </c>
      <c r="AM2034" t="s">
        <v>202</v>
      </c>
      <c r="AO2034" t="s">
        <v>202</v>
      </c>
      <c r="AP2034" t="s">
        <v>202</v>
      </c>
      <c r="AQ2034" t="s">
        <v>202</v>
      </c>
      <c r="AR2034" t="s">
        <v>202</v>
      </c>
      <c r="AS2034" t="s">
        <v>202</v>
      </c>
      <c r="AT2034" t="s">
        <v>202</v>
      </c>
    </row>
    <row r="2035" spans="1:46" customFormat="1" x14ac:dyDescent="0.25">
      <c r="A2035">
        <v>321480</v>
      </c>
      <c r="B2035" t="s">
        <v>203</v>
      </c>
      <c r="AG2035" t="s">
        <v>136</v>
      </c>
      <c r="AK2035" t="s">
        <v>136</v>
      </c>
      <c r="AL2035" t="s">
        <v>136</v>
      </c>
      <c r="AO2035" t="s">
        <v>133</v>
      </c>
      <c r="AP2035" t="s">
        <v>133</v>
      </c>
      <c r="AQ2035" t="s">
        <v>133</v>
      </c>
      <c r="AR2035" t="s">
        <v>133</v>
      </c>
      <c r="AS2035" t="s">
        <v>133</v>
      </c>
      <c r="AT2035" t="s">
        <v>133</v>
      </c>
    </row>
    <row r="2036" spans="1:46" customFormat="1" x14ac:dyDescent="0.25">
      <c r="A2036">
        <v>315764</v>
      </c>
      <c r="B2036" t="s">
        <v>203</v>
      </c>
      <c r="O2036" t="s">
        <v>202</v>
      </c>
      <c r="AO2036" t="s">
        <v>202</v>
      </c>
      <c r="AP2036" t="s">
        <v>202</v>
      </c>
      <c r="AQ2036" t="s">
        <v>202</v>
      </c>
      <c r="AR2036" t="s">
        <v>202</v>
      </c>
      <c r="AS2036" t="s">
        <v>202</v>
      </c>
      <c r="AT2036" t="s">
        <v>202</v>
      </c>
    </row>
    <row r="2037" spans="1:46" customFormat="1" x14ac:dyDescent="0.25">
      <c r="A2037">
        <v>315994</v>
      </c>
      <c r="B2037" t="s">
        <v>203</v>
      </c>
      <c r="AJ2037" t="s">
        <v>202</v>
      </c>
      <c r="AK2037" t="s">
        <v>202</v>
      </c>
      <c r="AL2037" t="s">
        <v>202</v>
      </c>
      <c r="AM2037" t="s">
        <v>202</v>
      </c>
      <c r="AO2037" t="s">
        <v>202</v>
      </c>
      <c r="AP2037" t="s">
        <v>202</v>
      </c>
      <c r="AQ2037" t="s">
        <v>202</v>
      </c>
      <c r="AR2037" t="s">
        <v>202</v>
      </c>
      <c r="AS2037" t="s">
        <v>202</v>
      </c>
      <c r="AT2037" t="s">
        <v>202</v>
      </c>
    </row>
    <row r="2038" spans="1:46" customFormat="1" x14ac:dyDescent="0.25">
      <c r="A2038">
        <v>313279</v>
      </c>
      <c r="B2038" t="s">
        <v>203</v>
      </c>
      <c r="N2038" t="s">
        <v>202</v>
      </c>
      <c r="AG2038" t="s">
        <v>202</v>
      </c>
      <c r="AJ2038" t="s">
        <v>202</v>
      </c>
      <c r="AO2038" t="s">
        <v>202</v>
      </c>
      <c r="AP2038" t="s">
        <v>202</v>
      </c>
      <c r="AQ2038" t="s">
        <v>202</v>
      </c>
      <c r="AR2038" t="s">
        <v>202</v>
      </c>
      <c r="AS2038" t="s">
        <v>202</v>
      </c>
      <c r="AT2038" t="s">
        <v>202</v>
      </c>
    </row>
    <row r="2039" spans="1:46" customFormat="1" x14ac:dyDescent="0.25">
      <c r="A2039">
        <v>321502</v>
      </c>
      <c r="B2039" t="s">
        <v>203</v>
      </c>
      <c r="AC2039" t="s">
        <v>202</v>
      </c>
      <c r="AF2039" t="s">
        <v>202</v>
      </c>
      <c r="AL2039" t="s">
        <v>202</v>
      </c>
      <c r="AO2039" t="s">
        <v>202</v>
      </c>
      <c r="AP2039" t="s">
        <v>202</v>
      </c>
      <c r="AQ2039" t="s">
        <v>202</v>
      </c>
      <c r="AR2039" t="s">
        <v>202</v>
      </c>
      <c r="AS2039" t="s">
        <v>202</v>
      </c>
      <c r="AT2039" t="s">
        <v>202</v>
      </c>
    </row>
    <row r="2040" spans="1:46" customFormat="1" x14ac:dyDescent="0.25">
      <c r="A2040">
        <v>318970</v>
      </c>
      <c r="B2040" t="s">
        <v>203</v>
      </c>
      <c r="I2040" t="s">
        <v>202</v>
      </c>
      <c r="V2040" t="s">
        <v>202</v>
      </c>
      <c r="AC2040" t="s">
        <v>202</v>
      </c>
      <c r="AK2040" t="s">
        <v>202</v>
      </c>
      <c r="AO2040" t="s">
        <v>202</v>
      </c>
      <c r="AP2040" t="s">
        <v>202</v>
      </c>
      <c r="AQ2040" t="s">
        <v>202</v>
      </c>
      <c r="AR2040" t="s">
        <v>202</v>
      </c>
      <c r="AS2040" t="s">
        <v>202</v>
      </c>
      <c r="AT2040" t="s">
        <v>202</v>
      </c>
    </row>
    <row r="2041" spans="1:46" customFormat="1" x14ac:dyDescent="0.25">
      <c r="A2041">
        <v>313459</v>
      </c>
      <c r="B2041" t="s">
        <v>203</v>
      </c>
      <c r="AC2041" t="s">
        <v>202</v>
      </c>
      <c r="AE2041" t="s">
        <v>202</v>
      </c>
      <c r="AI2041" t="s">
        <v>202</v>
      </c>
      <c r="AJ2041" t="s">
        <v>202</v>
      </c>
      <c r="AO2041" t="s">
        <v>202</v>
      </c>
      <c r="AP2041" t="s">
        <v>202</v>
      </c>
      <c r="AQ2041" t="s">
        <v>202</v>
      </c>
      <c r="AR2041" t="s">
        <v>202</v>
      </c>
      <c r="AS2041" t="s">
        <v>202</v>
      </c>
      <c r="AT2041" t="s">
        <v>202</v>
      </c>
    </row>
    <row r="2042" spans="1:46" customFormat="1" x14ac:dyDescent="0.25">
      <c r="A2042">
        <v>320995</v>
      </c>
      <c r="B2042" t="s">
        <v>203</v>
      </c>
      <c r="AB2042" t="s">
        <v>136</v>
      </c>
      <c r="AD2042" t="s">
        <v>135</v>
      </c>
      <c r="AN2042" t="s">
        <v>133</v>
      </c>
      <c r="AO2042" t="s">
        <v>133</v>
      </c>
      <c r="AP2042" t="s">
        <v>133</v>
      </c>
      <c r="AQ2042" t="s">
        <v>133</v>
      </c>
      <c r="AR2042" t="s">
        <v>133</v>
      </c>
      <c r="AS2042" t="s">
        <v>133</v>
      </c>
      <c r="AT2042" t="s">
        <v>133</v>
      </c>
    </row>
    <row r="2043" spans="1:46" customFormat="1" x14ac:dyDescent="0.25">
      <c r="A2043">
        <v>335484</v>
      </c>
      <c r="B2043" t="s">
        <v>203</v>
      </c>
      <c r="AL2043" t="s">
        <v>135</v>
      </c>
      <c r="AN2043" t="s">
        <v>133</v>
      </c>
      <c r="AO2043" t="s">
        <v>133</v>
      </c>
      <c r="AP2043" t="s">
        <v>133</v>
      </c>
      <c r="AQ2043" t="s">
        <v>133</v>
      </c>
      <c r="AR2043" t="s">
        <v>133</v>
      </c>
      <c r="AS2043" t="s">
        <v>133</v>
      </c>
      <c r="AT2043" t="s">
        <v>133</v>
      </c>
    </row>
    <row r="2044" spans="1:46" customFormat="1" x14ac:dyDescent="0.25">
      <c r="A2044">
        <v>330614</v>
      </c>
      <c r="B2044" t="s">
        <v>203</v>
      </c>
      <c r="AG2044" t="s">
        <v>133</v>
      </c>
      <c r="AI2044" t="s">
        <v>135</v>
      </c>
      <c r="AJ2044" t="s">
        <v>133</v>
      </c>
      <c r="AN2044" t="s">
        <v>133</v>
      </c>
      <c r="AO2044" t="s">
        <v>133</v>
      </c>
      <c r="AP2044" t="s">
        <v>133</v>
      </c>
      <c r="AQ2044" t="s">
        <v>133</v>
      </c>
      <c r="AR2044" t="s">
        <v>133</v>
      </c>
      <c r="AS2044" t="s">
        <v>133</v>
      </c>
      <c r="AT2044" t="s">
        <v>133</v>
      </c>
    </row>
    <row r="2045" spans="1:46" customFormat="1" x14ac:dyDescent="0.25">
      <c r="A2045">
        <v>335345</v>
      </c>
      <c r="B2045" t="s">
        <v>203</v>
      </c>
      <c r="AC2045" t="s">
        <v>136</v>
      </c>
      <c r="AI2045" t="s">
        <v>133</v>
      </c>
      <c r="AJ2045" t="s">
        <v>133</v>
      </c>
      <c r="AN2045" t="s">
        <v>133</v>
      </c>
      <c r="AO2045" t="s">
        <v>133</v>
      </c>
      <c r="AP2045" t="s">
        <v>133</v>
      </c>
      <c r="AQ2045" t="s">
        <v>133</v>
      </c>
      <c r="AR2045" t="s">
        <v>133</v>
      </c>
      <c r="AS2045" t="s">
        <v>133</v>
      </c>
      <c r="AT2045" t="s">
        <v>133</v>
      </c>
    </row>
    <row r="2046" spans="1:46" customFormat="1" x14ac:dyDescent="0.25">
      <c r="A2046">
        <v>333891</v>
      </c>
      <c r="B2046" t="s">
        <v>203</v>
      </c>
      <c r="AN2046" t="s">
        <v>133</v>
      </c>
      <c r="AO2046" t="s">
        <v>133</v>
      </c>
      <c r="AP2046" t="s">
        <v>133</v>
      </c>
      <c r="AQ2046" t="s">
        <v>133</v>
      </c>
      <c r="AR2046" t="s">
        <v>133</v>
      </c>
      <c r="AS2046" t="s">
        <v>133</v>
      </c>
      <c r="AT2046" t="s">
        <v>133</v>
      </c>
    </row>
    <row r="2047" spans="1:46" customFormat="1" x14ac:dyDescent="0.25">
      <c r="A2047">
        <v>330060</v>
      </c>
      <c r="B2047" t="s">
        <v>203</v>
      </c>
      <c r="AG2047" t="s">
        <v>136</v>
      </c>
      <c r="AJ2047" t="s">
        <v>136</v>
      </c>
      <c r="AM2047" t="s">
        <v>136</v>
      </c>
      <c r="AN2047" t="s">
        <v>133</v>
      </c>
      <c r="AO2047" t="s">
        <v>133</v>
      </c>
      <c r="AP2047" t="s">
        <v>133</v>
      </c>
      <c r="AQ2047" t="s">
        <v>133</v>
      </c>
      <c r="AR2047" t="s">
        <v>133</v>
      </c>
      <c r="AS2047" t="s">
        <v>133</v>
      </c>
      <c r="AT2047" t="s">
        <v>133</v>
      </c>
    </row>
    <row r="2048" spans="1:46" customFormat="1" x14ac:dyDescent="0.25">
      <c r="A2048">
        <v>335341</v>
      </c>
      <c r="B2048" t="s">
        <v>203</v>
      </c>
      <c r="N2048" t="s">
        <v>136</v>
      </c>
      <c r="AG2048" t="s">
        <v>136</v>
      </c>
      <c r="AJ2048" t="s">
        <v>136</v>
      </c>
      <c r="AN2048" t="s">
        <v>135</v>
      </c>
      <c r="AO2048" t="s">
        <v>133</v>
      </c>
      <c r="AP2048" t="s">
        <v>133</v>
      </c>
      <c r="AQ2048" t="s">
        <v>133</v>
      </c>
      <c r="AR2048" t="s">
        <v>133</v>
      </c>
      <c r="AS2048" t="s">
        <v>133</v>
      </c>
      <c r="AT2048" t="s">
        <v>133</v>
      </c>
    </row>
    <row r="2049" spans="1:46" customFormat="1" x14ac:dyDescent="0.25">
      <c r="A2049">
        <v>338924</v>
      </c>
      <c r="B2049" t="s">
        <v>203</v>
      </c>
      <c r="AG2049" t="s">
        <v>136</v>
      </c>
      <c r="AJ2049" t="s">
        <v>135</v>
      </c>
      <c r="AL2049" t="s">
        <v>135</v>
      </c>
      <c r="AN2049" t="s">
        <v>135</v>
      </c>
      <c r="AO2049" t="s">
        <v>133</v>
      </c>
      <c r="AP2049" t="s">
        <v>133</v>
      </c>
      <c r="AQ2049" t="s">
        <v>133</v>
      </c>
      <c r="AR2049" t="s">
        <v>133</v>
      </c>
      <c r="AS2049" t="s">
        <v>133</v>
      </c>
      <c r="AT2049" t="s">
        <v>133</v>
      </c>
    </row>
    <row r="2050" spans="1:46" customFormat="1" x14ac:dyDescent="0.25">
      <c r="A2050">
        <v>338055</v>
      </c>
      <c r="B2050" t="s">
        <v>203</v>
      </c>
      <c r="AG2050" t="s">
        <v>133</v>
      </c>
      <c r="AJ2050" t="s">
        <v>136</v>
      </c>
      <c r="AN2050" t="s">
        <v>135</v>
      </c>
      <c r="AO2050" t="s">
        <v>133</v>
      </c>
      <c r="AP2050" t="s">
        <v>133</v>
      </c>
      <c r="AQ2050" t="s">
        <v>133</v>
      </c>
      <c r="AR2050" t="s">
        <v>133</v>
      </c>
      <c r="AS2050" t="s">
        <v>133</v>
      </c>
      <c r="AT2050" t="s">
        <v>133</v>
      </c>
    </row>
    <row r="2051" spans="1:46" customFormat="1" x14ac:dyDescent="0.25">
      <c r="A2051">
        <v>338013</v>
      </c>
      <c r="B2051" t="s">
        <v>203</v>
      </c>
      <c r="AG2051" t="s">
        <v>136</v>
      </c>
      <c r="AM2051" t="s">
        <v>136</v>
      </c>
      <c r="AN2051" t="s">
        <v>136</v>
      </c>
      <c r="AO2051" t="s">
        <v>133</v>
      </c>
      <c r="AP2051" t="s">
        <v>133</v>
      </c>
      <c r="AQ2051" t="s">
        <v>133</v>
      </c>
      <c r="AR2051" t="s">
        <v>133</v>
      </c>
      <c r="AS2051" t="s">
        <v>133</v>
      </c>
      <c r="AT2051" t="s">
        <v>133</v>
      </c>
    </row>
    <row r="2052" spans="1:46" customFormat="1" x14ac:dyDescent="0.25">
      <c r="A2052">
        <v>320900</v>
      </c>
      <c r="B2052" t="s">
        <v>203</v>
      </c>
      <c r="AH2052" t="s">
        <v>136</v>
      </c>
      <c r="AM2052" t="s">
        <v>136</v>
      </c>
      <c r="AN2052" t="s">
        <v>136</v>
      </c>
      <c r="AO2052" t="s">
        <v>133</v>
      </c>
      <c r="AP2052" t="s">
        <v>133</v>
      </c>
      <c r="AQ2052" t="s">
        <v>133</v>
      </c>
      <c r="AR2052" t="s">
        <v>133</v>
      </c>
      <c r="AS2052" t="s">
        <v>133</v>
      </c>
      <c r="AT2052" t="s">
        <v>133</v>
      </c>
    </row>
    <row r="2053" spans="1:46" customFormat="1" x14ac:dyDescent="0.25">
      <c r="A2053">
        <v>321806</v>
      </c>
      <c r="B2053" t="s">
        <v>203</v>
      </c>
      <c r="W2053" t="s">
        <v>136</v>
      </c>
      <c r="AI2053" t="s">
        <v>135</v>
      </c>
      <c r="AJ2053" t="s">
        <v>135</v>
      </c>
      <c r="AN2053" t="s">
        <v>135</v>
      </c>
      <c r="AO2053" t="s">
        <v>133</v>
      </c>
      <c r="AP2053" t="s">
        <v>133</v>
      </c>
      <c r="AQ2053" t="s">
        <v>133</v>
      </c>
      <c r="AR2053" t="s">
        <v>133</v>
      </c>
      <c r="AS2053" t="s">
        <v>133</v>
      </c>
      <c r="AT2053" t="s">
        <v>133</v>
      </c>
    </row>
    <row r="2054" spans="1:46" customFormat="1" x14ac:dyDescent="0.25">
      <c r="A2054">
        <v>323493</v>
      </c>
      <c r="B2054" t="s">
        <v>203</v>
      </c>
      <c r="I2054" t="s">
        <v>136</v>
      </c>
      <c r="AF2054" t="s">
        <v>136</v>
      </c>
      <c r="AH2054" t="s">
        <v>136</v>
      </c>
      <c r="AN2054" t="s">
        <v>136</v>
      </c>
      <c r="AO2054" t="s">
        <v>133</v>
      </c>
      <c r="AP2054" t="s">
        <v>133</v>
      </c>
      <c r="AQ2054" t="s">
        <v>133</v>
      </c>
      <c r="AR2054" t="s">
        <v>133</v>
      </c>
      <c r="AS2054" t="s">
        <v>133</v>
      </c>
      <c r="AT2054" t="s">
        <v>133</v>
      </c>
    </row>
    <row r="2055" spans="1:46" customFormat="1" x14ac:dyDescent="0.25">
      <c r="A2055">
        <v>327907</v>
      </c>
      <c r="B2055" t="s">
        <v>203</v>
      </c>
      <c r="AC2055" t="s">
        <v>136</v>
      </c>
      <c r="AG2055" t="s">
        <v>135</v>
      </c>
      <c r="AL2055" t="s">
        <v>136</v>
      </c>
      <c r="AN2055" t="s">
        <v>136</v>
      </c>
      <c r="AO2055" t="s">
        <v>133</v>
      </c>
      <c r="AP2055" t="s">
        <v>133</v>
      </c>
      <c r="AQ2055" t="s">
        <v>133</v>
      </c>
      <c r="AR2055" t="s">
        <v>133</v>
      </c>
      <c r="AS2055" t="s">
        <v>133</v>
      </c>
      <c r="AT2055" t="s">
        <v>133</v>
      </c>
    </row>
    <row r="2056" spans="1:46" customFormat="1" x14ac:dyDescent="0.25">
      <c r="A2056">
        <v>328002</v>
      </c>
      <c r="B2056" t="s">
        <v>203</v>
      </c>
      <c r="AG2056" t="s">
        <v>136</v>
      </c>
      <c r="AJ2056" t="s">
        <v>136</v>
      </c>
      <c r="AM2056" t="s">
        <v>136</v>
      </c>
      <c r="AN2056" t="s">
        <v>136</v>
      </c>
      <c r="AO2056" t="s">
        <v>133</v>
      </c>
      <c r="AP2056" t="s">
        <v>133</v>
      </c>
      <c r="AQ2056" t="s">
        <v>133</v>
      </c>
      <c r="AR2056" t="s">
        <v>133</v>
      </c>
      <c r="AS2056" t="s">
        <v>133</v>
      </c>
      <c r="AT2056" t="s">
        <v>133</v>
      </c>
    </row>
    <row r="2057" spans="1:46" customFormat="1" x14ac:dyDescent="0.25">
      <c r="A2057">
        <v>329701</v>
      </c>
      <c r="B2057" t="s">
        <v>203</v>
      </c>
      <c r="AC2057" t="s">
        <v>136</v>
      </c>
      <c r="AG2057" t="s">
        <v>136</v>
      </c>
      <c r="AJ2057" t="s">
        <v>136</v>
      </c>
      <c r="AN2057" t="s">
        <v>136</v>
      </c>
      <c r="AO2057" t="s">
        <v>133</v>
      </c>
      <c r="AP2057" t="s">
        <v>133</v>
      </c>
      <c r="AQ2057" t="s">
        <v>133</v>
      </c>
      <c r="AR2057" t="s">
        <v>133</v>
      </c>
      <c r="AS2057" t="s">
        <v>133</v>
      </c>
      <c r="AT2057" t="s">
        <v>133</v>
      </c>
    </row>
    <row r="2058" spans="1:46" customFormat="1" x14ac:dyDescent="0.25">
      <c r="A2058">
        <v>332225</v>
      </c>
      <c r="B2058" t="s">
        <v>203</v>
      </c>
      <c r="AG2058" t="s">
        <v>136</v>
      </c>
      <c r="AJ2058" t="s">
        <v>136</v>
      </c>
      <c r="AK2058" t="s">
        <v>136</v>
      </c>
      <c r="AN2058" t="s">
        <v>136</v>
      </c>
      <c r="AO2058" t="s">
        <v>133</v>
      </c>
      <c r="AP2058" t="s">
        <v>133</v>
      </c>
      <c r="AQ2058" t="s">
        <v>133</v>
      </c>
      <c r="AR2058" t="s">
        <v>133</v>
      </c>
      <c r="AS2058" t="s">
        <v>133</v>
      </c>
      <c r="AT2058" t="s">
        <v>133</v>
      </c>
    </row>
    <row r="2059" spans="1:46" customFormat="1" x14ac:dyDescent="0.25">
      <c r="A2059">
        <v>332668</v>
      </c>
      <c r="B2059" t="s">
        <v>203</v>
      </c>
      <c r="AG2059" t="s">
        <v>135</v>
      </c>
      <c r="AL2059" t="s">
        <v>135</v>
      </c>
      <c r="AM2059" t="s">
        <v>135</v>
      </c>
      <c r="AN2059" t="s">
        <v>135</v>
      </c>
      <c r="AO2059" t="s">
        <v>133</v>
      </c>
      <c r="AP2059" t="s">
        <v>133</v>
      </c>
      <c r="AQ2059" t="s">
        <v>133</v>
      </c>
      <c r="AR2059" t="s">
        <v>133</v>
      </c>
      <c r="AS2059" t="s">
        <v>133</v>
      </c>
      <c r="AT2059" t="s">
        <v>133</v>
      </c>
    </row>
    <row r="2060" spans="1:46" customFormat="1" x14ac:dyDescent="0.25">
      <c r="A2060">
        <v>334378</v>
      </c>
      <c r="B2060" t="s">
        <v>203</v>
      </c>
      <c r="AI2060" t="s">
        <v>136</v>
      </c>
      <c r="AM2060" t="s">
        <v>136</v>
      </c>
      <c r="AN2060" t="s">
        <v>136</v>
      </c>
      <c r="AO2060" t="s">
        <v>133</v>
      </c>
      <c r="AP2060" t="s">
        <v>133</v>
      </c>
      <c r="AQ2060" t="s">
        <v>133</v>
      </c>
      <c r="AR2060" t="s">
        <v>133</v>
      </c>
      <c r="AS2060" t="s">
        <v>133</v>
      </c>
      <c r="AT2060" t="s">
        <v>133</v>
      </c>
    </row>
    <row r="2061" spans="1:46" customFormat="1" x14ac:dyDescent="0.25">
      <c r="A2061">
        <v>335683</v>
      </c>
      <c r="B2061" t="s">
        <v>203</v>
      </c>
      <c r="AG2061" t="s">
        <v>136</v>
      </c>
      <c r="AL2061" t="s">
        <v>135</v>
      </c>
      <c r="AM2061" t="s">
        <v>136</v>
      </c>
      <c r="AN2061" t="s">
        <v>135</v>
      </c>
      <c r="AO2061" t="s">
        <v>133</v>
      </c>
      <c r="AP2061" t="s">
        <v>133</v>
      </c>
      <c r="AQ2061" t="s">
        <v>133</v>
      </c>
      <c r="AR2061" t="s">
        <v>133</v>
      </c>
      <c r="AS2061" t="s">
        <v>133</v>
      </c>
      <c r="AT2061" t="s">
        <v>133</v>
      </c>
    </row>
    <row r="2062" spans="1:46" customFormat="1" x14ac:dyDescent="0.25">
      <c r="A2062">
        <v>335892</v>
      </c>
      <c r="B2062" t="s">
        <v>203</v>
      </c>
      <c r="AG2062" t="s">
        <v>135</v>
      </c>
      <c r="AN2062" t="s">
        <v>135</v>
      </c>
      <c r="AO2062" t="s">
        <v>133</v>
      </c>
      <c r="AP2062" t="s">
        <v>133</v>
      </c>
      <c r="AQ2062" t="s">
        <v>133</v>
      </c>
      <c r="AR2062" t="s">
        <v>133</v>
      </c>
      <c r="AS2062" t="s">
        <v>133</v>
      </c>
      <c r="AT2062" t="s">
        <v>133</v>
      </c>
    </row>
    <row r="2063" spans="1:46" customFormat="1" x14ac:dyDescent="0.25">
      <c r="A2063">
        <v>335918</v>
      </c>
      <c r="B2063" t="s">
        <v>203</v>
      </c>
      <c r="G2063" t="s">
        <v>135</v>
      </c>
      <c r="AA2063" t="s">
        <v>136</v>
      </c>
      <c r="AH2063" t="s">
        <v>136</v>
      </c>
      <c r="AN2063" t="s">
        <v>135</v>
      </c>
      <c r="AO2063" t="s">
        <v>133</v>
      </c>
      <c r="AP2063" t="s">
        <v>133</v>
      </c>
      <c r="AQ2063" t="s">
        <v>133</v>
      </c>
      <c r="AR2063" t="s">
        <v>133</v>
      </c>
      <c r="AS2063" t="s">
        <v>133</v>
      </c>
      <c r="AT2063" t="s">
        <v>133</v>
      </c>
    </row>
    <row r="2064" spans="1:46" customFormat="1" x14ac:dyDescent="0.25">
      <c r="A2064">
        <v>336891</v>
      </c>
      <c r="B2064" t="s">
        <v>203</v>
      </c>
      <c r="AG2064" t="s">
        <v>136</v>
      </c>
      <c r="AH2064" t="s">
        <v>136</v>
      </c>
      <c r="AN2064" t="s">
        <v>135</v>
      </c>
      <c r="AO2064" t="s">
        <v>133</v>
      </c>
      <c r="AP2064" t="s">
        <v>133</v>
      </c>
      <c r="AQ2064" t="s">
        <v>133</v>
      </c>
      <c r="AR2064" t="s">
        <v>133</v>
      </c>
      <c r="AS2064" t="s">
        <v>133</v>
      </c>
      <c r="AT2064" t="s">
        <v>133</v>
      </c>
    </row>
    <row r="2065" spans="1:46" customFormat="1" x14ac:dyDescent="0.25">
      <c r="A2065">
        <v>337420</v>
      </c>
      <c r="B2065" t="s">
        <v>203</v>
      </c>
      <c r="W2065" t="s">
        <v>136</v>
      </c>
      <c r="AI2065" t="s">
        <v>136</v>
      </c>
      <c r="AN2065" t="s">
        <v>136</v>
      </c>
      <c r="AO2065" t="s">
        <v>133</v>
      </c>
      <c r="AP2065" t="s">
        <v>133</v>
      </c>
      <c r="AQ2065" t="s">
        <v>133</v>
      </c>
      <c r="AR2065" t="s">
        <v>133</v>
      </c>
      <c r="AS2065" t="s">
        <v>133</v>
      </c>
      <c r="AT2065" t="s">
        <v>133</v>
      </c>
    </row>
    <row r="2066" spans="1:46" customFormat="1" x14ac:dyDescent="0.25">
      <c r="A2066">
        <v>337937</v>
      </c>
      <c r="B2066" t="s">
        <v>203</v>
      </c>
      <c r="W2066" t="s">
        <v>136</v>
      </c>
      <c r="AA2066" t="s">
        <v>136</v>
      </c>
      <c r="AG2066" t="s">
        <v>136</v>
      </c>
      <c r="AN2066" t="s">
        <v>135</v>
      </c>
      <c r="AO2066" t="s">
        <v>133</v>
      </c>
      <c r="AP2066" t="s">
        <v>133</v>
      </c>
      <c r="AQ2066" t="s">
        <v>133</v>
      </c>
      <c r="AR2066" t="s">
        <v>133</v>
      </c>
      <c r="AS2066" t="s">
        <v>133</v>
      </c>
      <c r="AT2066" t="s">
        <v>133</v>
      </c>
    </row>
    <row r="2067" spans="1:46" customFormat="1" x14ac:dyDescent="0.25">
      <c r="A2067">
        <v>338785</v>
      </c>
      <c r="B2067" t="s">
        <v>203</v>
      </c>
      <c r="AC2067" t="s">
        <v>135</v>
      </c>
      <c r="AM2067" t="s">
        <v>135</v>
      </c>
      <c r="AN2067" t="s">
        <v>135</v>
      </c>
      <c r="AO2067" t="s">
        <v>133</v>
      </c>
      <c r="AP2067" t="s">
        <v>133</v>
      </c>
      <c r="AQ2067" t="s">
        <v>133</v>
      </c>
      <c r="AR2067" t="s">
        <v>133</v>
      </c>
      <c r="AS2067" t="s">
        <v>133</v>
      </c>
      <c r="AT2067" t="s">
        <v>133</v>
      </c>
    </row>
    <row r="2068" spans="1:46" customFormat="1" x14ac:dyDescent="0.25">
      <c r="A2068">
        <v>338815</v>
      </c>
      <c r="B2068" t="s">
        <v>203</v>
      </c>
      <c r="AJ2068" t="s">
        <v>135</v>
      </c>
      <c r="AN2068" t="s">
        <v>135</v>
      </c>
      <c r="AO2068" t="s">
        <v>133</v>
      </c>
      <c r="AP2068" t="s">
        <v>133</v>
      </c>
      <c r="AQ2068" t="s">
        <v>133</v>
      </c>
      <c r="AR2068" t="s">
        <v>133</v>
      </c>
      <c r="AS2068" t="s">
        <v>133</v>
      </c>
      <c r="AT2068" t="s">
        <v>133</v>
      </c>
    </row>
    <row r="2069" spans="1:46" customFormat="1" x14ac:dyDescent="0.25">
      <c r="A2069">
        <v>338939</v>
      </c>
      <c r="B2069" t="s">
        <v>203</v>
      </c>
      <c r="AM2069" t="s">
        <v>135</v>
      </c>
      <c r="AN2069" t="s">
        <v>135</v>
      </c>
      <c r="AO2069" t="s">
        <v>133</v>
      </c>
      <c r="AP2069" t="s">
        <v>133</v>
      </c>
      <c r="AQ2069" t="s">
        <v>133</v>
      </c>
      <c r="AR2069" t="s">
        <v>133</v>
      </c>
      <c r="AS2069" t="s">
        <v>133</v>
      </c>
      <c r="AT2069" t="s">
        <v>133</v>
      </c>
    </row>
    <row r="2070" spans="1:46" customFormat="1" x14ac:dyDescent="0.25">
      <c r="A2070">
        <v>338930</v>
      </c>
      <c r="B2070" t="s">
        <v>203</v>
      </c>
      <c r="AB2070" t="s">
        <v>133</v>
      </c>
      <c r="AL2070" t="s">
        <v>136</v>
      </c>
      <c r="AM2070" t="s">
        <v>136</v>
      </c>
      <c r="AO2070" t="s">
        <v>133</v>
      </c>
      <c r="AP2070" t="s">
        <v>133</v>
      </c>
      <c r="AQ2070" t="s">
        <v>133</v>
      </c>
      <c r="AR2070" t="s">
        <v>133</v>
      </c>
      <c r="AS2070" t="s">
        <v>133</v>
      </c>
      <c r="AT2070" t="s">
        <v>133</v>
      </c>
    </row>
    <row r="2071" spans="1:46" customFormat="1" x14ac:dyDescent="0.25">
      <c r="A2071">
        <v>333665</v>
      </c>
      <c r="B2071" t="s">
        <v>203</v>
      </c>
      <c r="N2071" t="s">
        <v>133</v>
      </c>
      <c r="P2071" t="s">
        <v>136</v>
      </c>
      <c r="AB2071" t="s">
        <v>135</v>
      </c>
      <c r="AG2071" t="s">
        <v>136</v>
      </c>
      <c r="AO2071" t="s">
        <v>133</v>
      </c>
      <c r="AP2071" t="s">
        <v>133</v>
      </c>
      <c r="AQ2071" t="s">
        <v>133</v>
      </c>
      <c r="AT2071" t="s">
        <v>133</v>
      </c>
    </row>
    <row r="2072" spans="1:46" customFormat="1" x14ac:dyDescent="0.25">
      <c r="A2072">
        <v>331966</v>
      </c>
      <c r="B2072" t="s">
        <v>203</v>
      </c>
      <c r="O2072" t="s">
        <v>136</v>
      </c>
      <c r="AB2072" t="s">
        <v>136</v>
      </c>
      <c r="AO2072" t="s">
        <v>133</v>
      </c>
      <c r="AP2072" t="s">
        <v>133</v>
      </c>
      <c r="AQ2072" t="s">
        <v>133</v>
      </c>
      <c r="AR2072" t="s">
        <v>133</v>
      </c>
      <c r="AS2072" t="s">
        <v>133</v>
      </c>
      <c r="AT2072" t="s">
        <v>133</v>
      </c>
    </row>
    <row r="2073" spans="1:46" customFormat="1" x14ac:dyDescent="0.25">
      <c r="A2073">
        <v>334472</v>
      </c>
      <c r="B2073" t="s">
        <v>203</v>
      </c>
      <c r="AB2073" t="s">
        <v>136</v>
      </c>
      <c r="AG2073" t="s">
        <v>136</v>
      </c>
      <c r="AJ2073" t="s">
        <v>136</v>
      </c>
      <c r="AM2073" t="s">
        <v>136</v>
      </c>
      <c r="AO2073" t="s">
        <v>133</v>
      </c>
      <c r="AP2073" t="s">
        <v>133</v>
      </c>
      <c r="AQ2073" t="s">
        <v>133</v>
      </c>
      <c r="AR2073" t="s">
        <v>133</v>
      </c>
      <c r="AS2073" t="s">
        <v>133</v>
      </c>
      <c r="AT2073" t="s">
        <v>133</v>
      </c>
    </row>
    <row r="2074" spans="1:46" customFormat="1" x14ac:dyDescent="0.25">
      <c r="A2074">
        <v>338234</v>
      </c>
      <c r="B2074" t="s">
        <v>203</v>
      </c>
      <c r="AB2074" t="s">
        <v>136</v>
      </c>
      <c r="AO2074" t="s">
        <v>133</v>
      </c>
      <c r="AP2074" t="s">
        <v>133</v>
      </c>
      <c r="AQ2074" t="s">
        <v>133</v>
      </c>
      <c r="AR2074" t="s">
        <v>133</v>
      </c>
      <c r="AS2074" t="s">
        <v>133</v>
      </c>
      <c r="AT2074" t="s">
        <v>133</v>
      </c>
    </row>
    <row r="2075" spans="1:46" customFormat="1" x14ac:dyDescent="0.25">
      <c r="A2075">
        <v>335890</v>
      </c>
      <c r="B2075" t="s">
        <v>203</v>
      </c>
      <c r="O2075" t="s">
        <v>136</v>
      </c>
      <c r="AG2075" t="s">
        <v>136</v>
      </c>
      <c r="AJ2075" t="s">
        <v>136</v>
      </c>
      <c r="AM2075" t="s">
        <v>136</v>
      </c>
      <c r="AO2075" t="s">
        <v>133</v>
      </c>
      <c r="AP2075" t="s">
        <v>133</v>
      </c>
      <c r="AQ2075" t="s">
        <v>133</v>
      </c>
      <c r="AR2075" t="s">
        <v>133</v>
      </c>
      <c r="AS2075" t="s">
        <v>133</v>
      </c>
      <c r="AT2075" t="s">
        <v>133</v>
      </c>
    </row>
    <row r="2076" spans="1:46" customFormat="1" x14ac:dyDescent="0.25">
      <c r="A2076">
        <v>334310</v>
      </c>
      <c r="B2076" t="s">
        <v>203</v>
      </c>
      <c r="O2076" t="s">
        <v>136</v>
      </c>
      <c r="P2076" t="s">
        <v>136</v>
      </c>
      <c r="AG2076" t="s">
        <v>133</v>
      </c>
      <c r="AM2076" t="s">
        <v>136</v>
      </c>
      <c r="AO2076" t="s">
        <v>133</v>
      </c>
      <c r="AP2076" t="s">
        <v>133</v>
      </c>
      <c r="AQ2076" t="s">
        <v>133</v>
      </c>
      <c r="AR2076" t="s">
        <v>133</v>
      </c>
      <c r="AS2076" t="s">
        <v>133</v>
      </c>
      <c r="AT2076" t="s">
        <v>133</v>
      </c>
    </row>
    <row r="2077" spans="1:46" customFormat="1" x14ac:dyDescent="0.25">
      <c r="A2077">
        <v>338984</v>
      </c>
      <c r="B2077" t="s">
        <v>203</v>
      </c>
      <c r="O2077" t="s">
        <v>136</v>
      </c>
      <c r="AI2077" t="s">
        <v>135</v>
      </c>
      <c r="AJ2077" t="s">
        <v>135</v>
      </c>
      <c r="AM2077" t="s">
        <v>135</v>
      </c>
      <c r="AO2077" t="s">
        <v>133</v>
      </c>
      <c r="AP2077" t="s">
        <v>133</v>
      </c>
      <c r="AQ2077" t="s">
        <v>133</v>
      </c>
      <c r="AR2077" t="s">
        <v>133</v>
      </c>
      <c r="AS2077" t="s">
        <v>133</v>
      </c>
      <c r="AT2077" t="s">
        <v>133</v>
      </c>
    </row>
    <row r="2078" spans="1:46" customFormat="1" x14ac:dyDescent="0.25">
      <c r="A2078">
        <v>319193</v>
      </c>
      <c r="B2078" t="s">
        <v>203</v>
      </c>
      <c r="O2078" t="s">
        <v>136</v>
      </c>
      <c r="Z2078" t="s">
        <v>136</v>
      </c>
      <c r="AL2078" t="s">
        <v>136</v>
      </c>
      <c r="AO2078" t="s">
        <v>133</v>
      </c>
      <c r="AP2078" t="s">
        <v>133</v>
      </c>
      <c r="AQ2078" t="s">
        <v>133</v>
      </c>
      <c r="AR2078" t="s">
        <v>133</v>
      </c>
      <c r="AS2078" t="s">
        <v>133</v>
      </c>
      <c r="AT2078" t="s">
        <v>133</v>
      </c>
    </row>
    <row r="2079" spans="1:46" customFormat="1" x14ac:dyDescent="0.25">
      <c r="A2079">
        <v>338132</v>
      </c>
      <c r="B2079" t="s">
        <v>203</v>
      </c>
      <c r="O2079" t="s">
        <v>136</v>
      </c>
      <c r="W2079" t="s">
        <v>136</v>
      </c>
      <c r="AG2079" t="s">
        <v>136</v>
      </c>
      <c r="AJ2079" t="s">
        <v>136</v>
      </c>
      <c r="AO2079" t="s">
        <v>133</v>
      </c>
      <c r="AP2079" t="s">
        <v>133</v>
      </c>
      <c r="AQ2079" t="s">
        <v>133</v>
      </c>
      <c r="AS2079" t="s">
        <v>133</v>
      </c>
      <c r="AT2079" t="s">
        <v>133</v>
      </c>
    </row>
    <row r="2080" spans="1:46" customFormat="1" x14ac:dyDescent="0.25">
      <c r="A2080">
        <v>336663</v>
      </c>
      <c r="B2080" t="s">
        <v>203</v>
      </c>
      <c r="P2080" t="s">
        <v>136</v>
      </c>
      <c r="AC2080" t="s">
        <v>136</v>
      </c>
      <c r="AM2080" t="s">
        <v>136</v>
      </c>
      <c r="AO2080" t="s">
        <v>133</v>
      </c>
      <c r="AP2080" t="s">
        <v>133</v>
      </c>
      <c r="AQ2080" t="s">
        <v>133</v>
      </c>
      <c r="AR2080" t="s">
        <v>133</v>
      </c>
      <c r="AS2080" t="s">
        <v>133</v>
      </c>
      <c r="AT2080" t="s">
        <v>133</v>
      </c>
    </row>
    <row r="2081" spans="1:46" customFormat="1" x14ac:dyDescent="0.25">
      <c r="A2081">
        <v>339614</v>
      </c>
      <c r="B2081" t="s">
        <v>203</v>
      </c>
      <c r="AE2081" t="s">
        <v>202</v>
      </c>
      <c r="AI2081" t="s">
        <v>202</v>
      </c>
      <c r="AJ2081" t="s">
        <v>202</v>
      </c>
      <c r="AL2081" t="s">
        <v>202</v>
      </c>
      <c r="AO2081" t="s">
        <v>202</v>
      </c>
      <c r="AP2081" t="s">
        <v>202</v>
      </c>
      <c r="AQ2081" t="s">
        <v>202</v>
      </c>
      <c r="AR2081" t="s">
        <v>202</v>
      </c>
      <c r="AS2081" t="s">
        <v>202</v>
      </c>
      <c r="AT2081" t="s">
        <v>202</v>
      </c>
    </row>
    <row r="2082" spans="1:46" customFormat="1" x14ac:dyDescent="0.25">
      <c r="A2082">
        <v>339389</v>
      </c>
      <c r="B2082" t="s">
        <v>203</v>
      </c>
      <c r="AE2082" t="s">
        <v>202</v>
      </c>
      <c r="AI2082" t="s">
        <v>202</v>
      </c>
      <c r="AJ2082" t="s">
        <v>202</v>
      </c>
      <c r="AM2082" t="s">
        <v>202</v>
      </c>
      <c r="AO2082" t="s">
        <v>202</v>
      </c>
      <c r="AP2082" t="s">
        <v>202</v>
      </c>
      <c r="AQ2082" t="s">
        <v>202</v>
      </c>
      <c r="AR2082" t="s">
        <v>202</v>
      </c>
      <c r="AS2082" t="s">
        <v>202</v>
      </c>
      <c r="AT2082" t="s">
        <v>202</v>
      </c>
    </row>
    <row r="2083" spans="1:46" customFormat="1" x14ac:dyDescent="0.25">
      <c r="A2083">
        <v>326223</v>
      </c>
      <c r="B2083" t="s">
        <v>203</v>
      </c>
      <c r="AC2083" t="s">
        <v>202</v>
      </c>
      <c r="AE2083" t="s">
        <v>202</v>
      </c>
      <c r="AJ2083" t="s">
        <v>202</v>
      </c>
      <c r="AM2083" t="s">
        <v>202</v>
      </c>
      <c r="AO2083" t="s">
        <v>202</v>
      </c>
      <c r="AP2083" t="s">
        <v>202</v>
      </c>
      <c r="AQ2083" t="s">
        <v>202</v>
      </c>
      <c r="AR2083" t="s">
        <v>202</v>
      </c>
      <c r="AS2083" t="s">
        <v>202</v>
      </c>
      <c r="AT2083" t="s">
        <v>202</v>
      </c>
    </row>
    <row r="2084" spans="1:46" customFormat="1" x14ac:dyDescent="0.25">
      <c r="A2084">
        <v>337592</v>
      </c>
      <c r="B2084" t="s">
        <v>203</v>
      </c>
      <c r="K2084" t="s">
        <v>136</v>
      </c>
      <c r="AJ2084" t="s">
        <v>136</v>
      </c>
      <c r="AM2084" t="s">
        <v>136</v>
      </c>
      <c r="AO2084" t="s">
        <v>133</v>
      </c>
      <c r="AP2084" t="s">
        <v>133</v>
      </c>
      <c r="AQ2084" t="s">
        <v>133</v>
      </c>
      <c r="AR2084" t="s">
        <v>133</v>
      </c>
      <c r="AS2084" t="s">
        <v>133</v>
      </c>
      <c r="AT2084" t="s">
        <v>133</v>
      </c>
    </row>
    <row r="2085" spans="1:46" customFormat="1" x14ac:dyDescent="0.25">
      <c r="A2085">
        <v>337753</v>
      </c>
      <c r="B2085" t="s">
        <v>203</v>
      </c>
      <c r="AJ2085" t="s">
        <v>136</v>
      </c>
      <c r="AM2085" t="s">
        <v>136</v>
      </c>
      <c r="AO2085" t="s">
        <v>133</v>
      </c>
      <c r="AP2085" t="s">
        <v>133</v>
      </c>
      <c r="AQ2085" t="s">
        <v>133</v>
      </c>
      <c r="AR2085" t="s">
        <v>133</v>
      </c>
      <c r="AS2085" t="s">
        <v>133</v>
      </c>
      <c r="AT2085" t="s">
        <v>133</v>
      </c>
    </row>
    <row r="2086" spans="1:46" customFormat="1" x14ac:dyDescent="0.25">
      <c r="A2086">
        <v>333832</v>
      </c>
      <c r="B2086" t="s">
        <v>203</v>
      </c>
      <c r="W2086" t="s">
        <v>136</v>
      </c>
      <c r="AE2086" t="s">
        <v>136</v>
      </c>
      <c r="AK2086" t="s">
        <v>136</v>
      </c>
      <c r="AO2086" t="s">
        <v>133</v>
      </c>
      <c r="AP2086" t="s">
        <v>133</v>
      </c>
      <c r="AQ2086" t="s">
        <v>133</v>
      </c>
      <c r="AR2086" t="s">
        <v>133</v>
      </c>
      <c r="AS2086" t="s">
        <v>133</v>
      </c>
      <c r="AT2086" t="s">
        <v>133</v>
      </c>
    </row>
    <row r="2087" spans="1:46" customFormat="1" x14ac:dyDescent="0.25">
      <c r="A2087">
        <v>338693</v>
      </c>
      <c r="B2087" t="s">
        <v>203</v>
      </c>
      <c r="AJ2087" t="s">
        <v>135</v>
      </c>
      <c r="AO2087" t="s">
        <v>133</v>
      </c>
      <c r="AP2087" t="s">
        <v>133</v>
      </c>
      <c r="AQ2087" t="s">
        <v>133</v>
      </c>
      <c r="AR2087" t="s">
        <v>133</v>
      </c>
      <c r="AS2087" t="s">
        <v>133</v>
      </c>
      <c r="AT2087" t="s">
        <v>133</v>
      </c>
    </row>
    <row r="2088" spans="1:46" customFormat="1" x14ac:dyDescent="0.25">
      <c r="A2088">
        <v>338741</v>
      </c>
      <c r="B2088" t="s">
        <v>203</v>
      </c>
      <c r="AM2088" t="s">
        <v>135</v>
      </c>
      <c r="AO2088" t="s">
        <v>133</v>
      </c>
      <c r="AP2088" t="s">
        <v>133</v>
      </c>
      <c r="AQ2088" t="s">
        <v>133</v>
      </c>
      <c r="AR2088" t="s">
        <v>133</v>
      </c>
      <c r="AS2088" t="s">
        <v>133</v>
      </c>
      <c r="AT2088" t="s">
        <v>133</v>
      </c>
    </row>
    <row r="2089" spans="1:46" customFormat="1" x14ac:dyDescent="0.25">
      <c r="A2089">
        <v>335709</v>
      </c>
      <c r="B2089" t="s">
        <v>203</v>
      </c>
      <c r="AC2089" t="s">
        <v>136</v>
      </c>
      <c r="AJ2089" t="s">
        <v>136</v>
      </c>
      <c r="AK2089" t="s">
        <v>136</v>
      </c>
      <c r="AM2089" t="s">
        <v>136</v>
      </c>
      <c r="AO2089" t="s">
        <v>133</v>
      </c>
      <c r="AP2089" t="s">
        <v>133</v>
      </c>
      <c r="AQ2089" t="s">
        <v>133</v>
      </c>
      <c r="AR2089" t="s">
        <v>133</v>
      </c>
      <c r="AS2089" t="s">
        <v>133</v>
      </c>
      <c r="AT2089" t="s">
        <v>133</v>
      </c>
    </row>
    <row r="2090" spans="1:46" customFormat="1" x14ac:dyDescent="0.25">
      <c r="A2090">
        <v>337483</v>
      </c>
      <c r="B2090" t="s">
        <v>203</v>
      </c>
      <c r="AC2090" t="s">
        <v>136</v>
      </c>
      <c r="AG2090" t="s">
        <v>136</v>
      </c>
      <c r="AM2090" t="s">
        <v>135</v>
      </c>
      <c r="AO2090" t="s">
        <v>133</v>
      </c>
      <c r="AP2090" t="s">
        <v>133</v>
      </c>
      <c r="AQ2090" t="s">
        <v>133</v>
      </c>
      <c r="AR2090" t="s">
        <v>133</v>
      </c>
      <c r="AS2090" t="s">
        <v>133</v>
      </c>
      <c r="AT2090" t="s">
        <v>133</v>
      </c>
    </row>
    <row r="2091" spans="1:46" customFormat="1" x14ac:dyDescent="0.25">
      <c r="A2091">
        <v>338675</v>
      </c>
      <c r="B2091" t="s">
        <v>203</v>
      </c>
      <c r="AG2091" t="s">
        <v>135</v>
      </c>
      <c r="AM2091" t="s">
        <v>135</v>
      </c>
      <c r="AO2091" t="s">
        <v>133</v>
      </c>
      <c r="AP2091" t="s">
        <v>133</v>
      </c>
      <c r="AQ2091" t="s">
        <v>133</v>
      </c>
      <c r="AR2091" t="s">
        <v>133</v>
      </c>
      <c r="AS2091" t="s">
        <v>133</v>
      </c>
      <c r="AT2091" t="s">
        <v>133</v>
      </c>
    </row>
    <row r="2092" spans="1:46" customFormat="1" x14ac:dyDescent="0.25">
      <c r="A2092">
        <v>338824</v>
      </c>
      <c r="B2092" t="s">
        <v>203</v>
      </c>
      <c r="AO2092" t="s">
        <v>133</v>
      </c>
      <c r="AP2092" t="s">
        <v>133</v>
      </c>
      <c r="AQ2092" t="s">
        <v>133</v>
      </c>
      <c r="AR2092" t="s">
        <v>133</v>
      </c>
      <c r="AS2092" t="s">
        <v>133</v>
      </c>
      <c r="AT2092" t="s">
        <v>133</v>
      </c>
    </row>
    <row r="2093" spans="1:46" customFormat="1" x14ac:dyDescent="0.25">
      <c r="A2093">
        <v>338717</v>
      </c>
      <c r="B2093" t="s">
        <v>203</v>
      </c>
      <c r="AC2093" t="s">
        <v>136</v>
      </c>
      <c r="AI2093" t="s">
        <v>135</v>
      </c>
      <c r="AJ2093" t="s">
        <v>135</v>
      </c>
      <c r="AO2093" t="s">
        <v>133</v>
      </c>
      <c r="AP2093" t="s">
        <v>133</v>
      </c>
      <c r="AQ2093" t="s">
        <v>133</v>
      </c>
      <c r="AR2093" t="s">
        <v>133</v>
      </c>
      <c r="AS2093" t="s">
        <v>133</v>
      </c>
      <c r="AT2093" t="s">
        <v>133</v>
      </c>
    </row>
    <row r="2094" spans="1:46" customFormat="1" x14ac:dyDescent="0.25">
      <c r="A2094">
        <v>338799</v>
      </c>
      <c r="B2094" t="s">
        <v>203</v>
      </c>
      <c r="AJ2094" t="s">
        <v>135</v>
      </c>
      <c r="AM2094" t="s">
        <v>135</v>
      </c>
      <c r="AO2094" t="s">
        <v>133</v>
      </c>
      <c r="AP2094" t="s">
        <v>133</v>
      </c>
      <c r="AQ2094" t="s">
        <v>133</v>
      </c>
      <c r="AR2094" t="s">
        <v>133</v>
      </c>
      <c r="AS2094" t="s">
        <v>133</v>
      </c>
      <c r="AT2094" t="s">
        <v>133</v>
      </c>
    </row>
    <row r="2095" spans="1:46" customFormat="1" x14ac:dyDescent="0.25">
      <c r="A2095">
        <v>338872</v>
      </c>
      <c r="B2095" t="s">
        <v>203</v>
      </c>
      <c r="AI2095" t="s">
        <v>135</v>
      </c>
      <c r="AJ2095" t="s">
        <v>135</v>
      </c>
      <c r="AK2095" t="s">
        <v>135</v>
      </c>
      <c r="AO2095" t="s">
        <v>133</v>
      </c>
      <c r="AP2095" t="s">
        <v>133</v>
      </c>
      <c r="AQ2095" t="s">
        <v>133</v>
      </c>
      <c r="AR2095" t="s">
        <v>133</v>
      </c>
      <c r="AS2095" t="s">
        <v>133</v>
      </c>
      <c r="AT2095" t="s">
        <v>133</v>
      </c>
    </row>
    <row r="2096" spans="1:46" customFormat="1" x14ac:dyDescent="0.25">
      <c r="A2096">
        <v>337762</v>
      </c>
      <c r="B2096" t="s">
        <v>203</v>
      </c>
      <c r="AG2096" t="s">
        <v>136</v>
      </c>
      <c r="AI2096" t="s">
        <v>135</v>
      </c>
      <c r="AK2096" t="s">
        <v>135</v>
      </c>
      <c r="AM2096" t="s">
        <v>135</v>
      </c>
      <c r="AO2096" t="s">
        <v>133</v>
      </c>
      <c r="AP2096" t="s">
        <v>133</v>
      </c>
      <c r="AQ2096" t="s">
        <v>133</v>
      </c>
      <c r="AR2096" t="s">
        <v>133</v>
      </c>
      <c r="AS2096" t="s">
        <v>133</v>
      </c>
      <c r="AT2096" t="s">
        <v>133</v>
      </c>
    </row>
    <row r="2097" spans="1:46" customFormat="1" x14ac:dyDescent="0.25">
      <c r="A2097">
        <v>337520</v>
      </c>
      <c r="B2097" t="s">
        <v>203</v>
      </c>
      <c r="AG2097" t="s">
        <v>135</v>
      </c>
      <c r="AK2097" t="s">
        <v>136</v>
      </c>
      <c r="AO2097" t="s">
        <v>133</v>
      </c>
      <c r="AP2097" t="s">
        <v>133</v>
      </c>
      <c r="AQ2097" t="s">
        <v>133</v>
      </c>
      <c r="AR2097" t="s">
        <v>133</v>
      </c>
      <c r="AS2097" t="s">
        <v>133</v>
      </c>
      <c r="AT2097" t="s">
        <v>133</v>
      </c>
    </row>
    <row r="2098" spans="1:46" customFormat="1" x14ac:dyDescent="0.25">
      <c r="A2098">
        <v>339467</v>
      </c>
      <c r="B2098" t="s">
        <v>203</v>
      </c>
      <c r="J2098" t="s">
        <v>133</v>
      </c>
      <c r="AI2098" t="s">
        <v>135</v>
      </c>
      <c r="AJ2098" t="s">
        <v>135</v>
      </c>
      <c r="AK2098" t="s">
        <v>135</v>
      </c>
      <c r="AO2098" t="s">
        <v>133</v>
      </c>
      <c r="AP2098" t="s">
        <v>133</v>
      </c>
      <c r="AQ2098" t="s">
        <v>133</v>
      </c>
      <c r="AR2098" t="s">
        <v>133</v>
      </c>
      <c r="AS2098" t="s">
        <v>133</v>
      </c>
      <c r="AT2098" t="s">
        <v>133</v>
      </c>
    </row>
    <row r="2099" spans="1:46" customFormat="1" x14ac:dyDescent="0.25">
      <c r="A2099">
        <v>338907</v>
      </c>
      <c r="B2099" t="s">
        <v>203</v>
      </c>
      <c r="P2099" t="s">
        <v>136</v>
      </c>
      <c r="AC2099" t="s">
        <v>135</v>
      </c>
      <c r="AL2099" t="s">
        <v>135</v>
      </c>
      <c r="AO2099" t="s">
        <v>133</v>
      </c>
      <c r="AP2099" t="s">
        <v>133</v>
      </c>
      <c r="AQ2099" t="s">
        <v>133</v>
      </c>
      <c r="AR2099" t="s">
        <v>133</v>
      </c>
      <c r="AS2099" t="s">
        <v>133</v>
      </c>
      <c r="AT2099" t="s">
        <v>133</v>
      </c>
    </row>
    <row r="2100" spans="1:46" customFormat="1" x14ac:dyDescent="0.25">
      <c r="A2100">
        <v>338865</v>
      </c>
      <c r="B2100" t="s">
        <v>203</v>
      </c>
      <c r="AA2100" t="s">
        <v>136</v>
      </c>
      <c r="AI2100" t="s">
        <v>135</v>
      </c>
      <c r="AJ2100" t="s">
        <v>135</v>
      </c>
      <c r="AO2100" t="s">
        <v>133</v>
      </c>
      <c r="AP2100" t="s">
        <v>133</v>
      </c>
      <c r="AQ2100" t="s">
        <v>133</v>
      </c>
      <c r="AR2100" t="s">
        <v>133</v>
      </c>
      <c r="AS2100" t="s">
        <v>133</v>
      </c>
      <c r="AT2100" t="s">
        <v>133</v>
      </c>
    </row>
    <row r="2101" spans="1:46" customFormat="1" x14ac:dyDescent="0.25">
      <c r="A2101">
        <v>338115</v>
      </c>
      <c r="B2101" t="s">
        <v>203</v>
      </c>
      <c r="AJ2101" t="s">
        <v>136</v>
      </c>
      <c r="AO2101" t="s">
        <v>133</v>
      </c>
      <c r="AP2101" t="s">
        <v>133</v>
      </c>
      <c r="AQ2101" t="s">
        <v>133</v>
      </c>
      <c r="AR2101" t="s">
        <v>133</v>
      </c>
      <c r="AS2101" t="s">
        <v>133</v>
      </c>
      <c r="AT2101" t="s">
        <v>133</v>
      </c>
    </row>
    <row r="2102" spans="1:46" customFormat="1" x14ac:dyDescent="0.25">
      <c r="A2102">
        <v>338669</v>
      </c>
      <c r="B2102" t="s">
        <v>203</v>
      </c>
      <c r="AG2102" t="s">
        <v>133</v>
      </c>
      <c r="AO2102" t="s">
        <v>133</v>
      </c>
      <c r="AP2102" t="s">
        <v>133</v>
      </c>
      <c r="AQ2102" t="s">
        <v>133</v>
      </c>
      <c r="AR2102" t="s">
        <v>133</v>
      </c>
      <c r="AS2102" t="s">
        <v>133</v>
      </c>
      <c r="AT2102" t="s">
        <v>133</v>
      </c>
    </row>
    <row r="2103" spans="1:46" customFormat="1" x14ac:dyDescent="0.25">
      <c r="A2103">
        <v>338808</v>
      </c>
      <c r="B2103" t="s">
        <v>203</v>
      </c>
      <c r="N2103" t="s">
        <v>135</v>
      </c>
      <c r="V2103" t="s">
        <v>133</v>
      </c>
      <c r="AJ2103" t="s">
        <v>135</v>
      </c>
      <c r="AM2103" t="s">
        <v>135</v>
      </c>
      <c r="AO2103" t="s">
        <v>133</v>
      </c>
      <c r="AP2103" t="s">
        <v>133</v>
      </c>
      <c r="AQ2103" t="s">
        <v>133</v>
      </c>
      <c r="AR2103" t="s">
        <v>133</v>
      </c>
      <c r="AS2103" t="s">
        <v>133</v>
      </c>
      <c r="AT2103" t="s">
        <v>133</v>
      </c>
    </row>
    <row r="2104" spans="1:46" customFormat="1" x14ac:dyDescent="0.25">
      <c r="A2104">
        <v>338781</v>
      </c>
      <c r="B2104" t="s">
        <v>203</v>
      </c>
      <c r="AO2104" t="s">
        <v>133</v>
      </c>
      <c r="AP2104" t="s">
        <v>133</v>
      </c>
      <c r="AQ2104" t="s">
        <v>133</v>
      </c>
      <c r="AR2104" t="s">
        <v>133</v>
      </c>
      <c r="AS2104" t="s">
        <v>133</v>
      </c>
      <c r="AT2104" t="s">
        <v>133</v>
      </c>
    </row>
    <row r="2105" spans="1:46" customFormat="1" x14ac:dyDescent="0.25">
      <c r="A2105">
        <v>338336</v>
      </c>
      <c r="B2105" t="s">
        <v>203</v>
      </c>
      <c r="AL2105" t="s">
        <v>136</v>
      </c>
      <c r="AO2105" t="s">
        <v>133</v>
      </c>
      <c r="AP2105" t="s">
        <v>133</v>
      </c>
      <c r="AQ2105" t="s">
        <v>133</v>
      </c>
      <c r="AR2105" t="s">
        <v>133</v>
      </c>
      <c r="AS2105" t="s">
        <v>133</v>
      </c>
      <c r="AT2105" t="s">
        <v>133</v>
      </c>
    </row>
    <row r="2106" spans="1:46" customFormat="1" x14ac:dyDescent="0.25">
      <c r="A2106">
        <v>336557</v>
      </c>
      <c r="B2106" t="s">
        <v>203</v>
      </c>
      <c r="AC2106" t="s">
        <v>136</v>
      </c>
      <c r="AD2106" t="s">
        <v>136</v>
      </c>
      <c r="AG2106" t="s">
        <v>135</v>
      </c>
      <c r="AM2106" t="s">
        <v>133</v>
      </c>
      <c r="AO2106" t="s">
        <v>133</v>
      </c>
      <c r="AP2106" t="s">
        <v>133</v>
      </c>
      <c r="AQ2106" t="s">
        <v>133</v>
      </c>
      <c r="AR2106" t="s">
        <v>133</v>
      </c>
      <c r="AS2106" t="s">
        <v>133</v>
      </c>
      <c r="AT2106" t="s">
        <v>133</v>
      </c>
    </row>
    <row r="2107" spans="1:46" customFormat="1" x14ac:dyDescent="0.25">
      <c r="A2107">
        <v>335456</v>
      </c>
      <c r="B2107" t="s">
        <v>203</v>
      </c>
      <c r="AJ2107" t="s">
        <v>135</v>
      </c>
      <c r="AK2107" t="s">
        <v>135</v>
      </c>
      <c r="AO2107" t="s">
        <v>133</v>
      </c>
      <c r="AP2107" t="s">
        <v>133</v>
      </c>
      <c r="AQ2107" t="s">
        <v>133</v>
      </c>
      <c r="AR2107" t="s">
        <v>133</v>
      </c>
      <c r="AS2107" t="s">
        <v>133</v>
      </c>
      <c r="AT2107" t="s">
        <v>133</v>
      </c>
    </row>
    <row r="2108" spans="1:46" customFormat="1" x14ac:dyDescent="0.25">
      <c r="A2108">
        <v>337607</v>
      </c>
      <c r="B2108" t="s">
        <v>203</v>
      </c>
      <c r="AC2108" t="s">
        <v>136</v>
      </c>
      <c r="AG2108" t="s">
        <v>135</v>
      </c>
      <c r="AJ2108" t="s">
        <v>135</v>
      </c>
      <c r="AM2108" t="s">
        <v>136</v>
      </c>
      <c r="AO2108" t="s">
        <v>133</v>
      </c>
      <c r="AP2108" t="s">
        <v>133</v>
      </c>
      <c r="AQ2108" t="s">
        <v>133</v>
      </c>
      <c r="AR2108" t="s">
        <v>133</v>
      </c>
      <c r="AS2108" t="s">
        <v>133</v>
      </c>
      <c r="AT2108" t="s">
        <v>133</v>
      </c>
    </row>
    <row r="2109" spans="1:46" customFormat="1" x14ac:dyDescent="0.25">
      <c r="A2109">
        <v>338567</v>
      </c>
      <c r="B2109" t="s">
        <v>203</v>
      </c>
      <c r="AM2109" t="s">
        <v>135</v>
      </c>
      <c r="AO2109" t="s">
        <v>133</v>
      </c>
      <c r="AP2109" t="s">
        <v>133</v>
      </c>
      <c r="AQ2109" t="s">
        <v>133</v>
      </c>
      <c r="AR2109" t="s">
        <v>133</v>
      </c>
      <c r="AS2109" t="s">
        <v>133</v>
      </c>
      <c r="AT2109" t="s">
        <v>133</v>
      </c>
    </row>
    <row r="2110" spans="1:46" customFormat="1" x14ac:dyDescent="0.25">
      <c r="A2110">
        <v>338261</v>
      </c>
      <c r="B2110" t="s">
        <v>203</v>
      </c>
      <c r="AG2110" t="s">
        <v>133</v>
      </c>
      <c r="AJ2110" t="s">
        <v>136</v>
      </c>
      <c r="AM2110" t="s">
        <v>135</v>
      </c>
      <c r="AO2110" t="s">
        <v>133</v>
      </c>
      <c r="AP2110" t="s">
        <v>133</v>
      </c>
      <c r="AQ2110" t="s">
        <v>133</v>
      </c>
      <c r="AR2110" t="s">
        <v>133</v>
      </c>
      <c r="AS2110" t="s">
        <v>133</v>
      </c>
      <c r="AT2110" t="s">
        <v>133</v>
      </c>
    </row>
    <row r="2111" spans="1:46" customFormat="1" x14ac:dyDescent="0.25">
      <c r="A2111">
        <v>336768</v>
      </c>
      <c r="B2111" t="s">
        <v>203</v>
      </c>
      <c r="AJ2111" t="s">
        <v>136</v>
      </c>
      <c r="AK2111" t="s">
        <v>136</v>
      </c>
      <c r="AM2111" t="s">
        <v>136</v>
      </c>
      <c r="AO2111" t="s">
        <v>133</v>
      </c>
      <c r="AP2111" t="s">
        <v>133</v>
      </c>
      <c r="AQ2111" t="s">
        <v>133</v>
      </c>
      <c r="AR2111" t="s">
        <v>133</v>
      </c>
      <c r="AS2111" t="s">
        <v>133</v>
      </c>
      <c r="AT2111" t="s">
        <v>133</v>
      </c>
    </row>
    <row r="2112" spans="1:46" customFormat="1" x14ac:dyDescent="0.25">
      <c r="A2112">
        <v>337722</v>
      </c>
      <c r="B2112" t="s">
        <v>203</v>
      </c>
      <c r="AC2112" t="s">
        <v>136</v>
      </c>
      <c r="AJ2112" t="s">
        <v>136</v>
      </c>
      <c r="AL2112" t="s">
        <v>136</v>
      </c>
      <c r="AM2112" t="s">
        <v>136</v>
      </c>
      <c r="AO2112" t="s">
        <v>133</v>
      </c>
      <c r="AP2112" t="s">
        <v>133</v>
      </c>
      <c r="AQ2112" t="s">
        <v>133</v>
      </c>
      <c r="AR2112" t="s">
        <v>133</v>
      </c>
      <c r="AS2112" t="s">
        <v>133</v>
      </c>
      <c r="AT2112" t="s">
        <v>133</v>
      </c>
    </row>
    <row r="2113" spans="1:46" customFormat="1" x14ac:dyDescent="0.25">
      <c r="A2113">
        <v>338726</v>
      </c>
      <c r="B2113" t="s">
        <v>203</v>
      </c>
      <c r="AO2113" t="s">
        <v>133</v>
      </c>
      <c r="AP2113" t="s">
        <v>133</v>
      </c>
      <c r="AQ2113" t="s">
        <v>133</v>
      </c>
      <c r="AR2113" t="s">
        <v>133</v>
      </c>
      <c r="AS2113" t="s">
        <v>133</v>
      </c>
      <c r="AT2113" t="s">
        <v>133</v>
      </c>
    </row>
    <row r="2114" spans="1:46" customFormat="1" x14ac:dyDescent="0.25">
      <c r="A2114">
        <v>338646</v>
      </c>
      <c r="B2114" t="s">
        <v>203</v>
      </c>
      <c r="AO2114" t="s">
        <v>133</v>
      </c>
      <c r="AP2114" t="s">
        <v>133</v>
      </c>
      <c r="AQ2114" t="s">
        <v>133</v>
      </c>
      <c r="AR2114" t="s">
        <v>133</v>
      </c>
      <c r="AS2114" t="s">
        <v>133</v>
      </c>
      <c r="AT2114" t="s">
        <v>133</v>
      </c>
    </row>
    <row r="2115" spans="1:46" customFormat="1" x14ac:dyDescent="0.25">
      <c r="A2115">
        <v>337575</v>
      </c>
      <c r="B2115" t="s">
        <v>203</v>
      </c>
      <c r="AC2115" t="s">
        <v>136</v>
      </c>
      <c r="AJ2115" t="s">
        <v>136</v>
      </c>
      <c r="AK2115" t="s">
        <v>136</v>
      </c>
      <c r="AM2115" t="s">
        <v>136</v>
      </c>
      <c r="AO2115" t="s">
        <v>133</v>
      </c>
      <c r="AP2115" t="s">
        <v>133</v>
      </c>
      <c r="AQ2115" t="s">
        <v>133</v>
      </c>
      <c r="AR2115" t="s">
        <v>133</v>
      </c>
      <c r="AS2115" t="s">
        <v>133</v>
      </c>
      <c r="AT2115" t="s">
        <v>133</v>
      </c>
    </row>
    <row r="2116" spans="1:46" customFormat="1" x14ac:dyDescent="0.25">
      <c r="A2116">
        <v>333856</v>
      </c>
      <c r="B2116" t="s">
        <v>203</v>
      </c>
      <c r="P2116" t="s">
        <v>136</v>
      </c>
      <c r="AI2116" t="s">
        <v>136</v>
      </c>
      <c r="AJ2116" t="s">
        <v>136</v>
      </c>
      <c r="AK2116" t="s">
        <v>136</v>
      </c>
      <c r="AO2116" t="s">
        <v>133</v>
      </c>
      <c r="AP2116" t="s">
        <v>133</v>
      </c>
      <c r="AQ2116" t="s">
        <v>133</v>
      </c>
      <c r="AR2116" t="s">
        <v>133</v>
      </c>
      <c r="AS2116" t="s">
        <v>133</v>
      </c>
      <c r="AT2116" t="s">
        <v>133</v>
      </c>
    </row>
    <row r="2117" spans="1:46" customFormat="1" x14ac:dyDescent="0.25">
      <c r="A2117">
        <v>337378</v>
      </c>
      <c r="B2117" t="s">
        <v>203</v>
      </c>
      <c r="AG2117" t="s">
        <v>133</v>
      </c>
      <c r="AJ2117" t="s">
        <v>135</v>
      </c>
      <c r="AM2117" t="s">
        <v>135</v>
      </c>
      <c r="AO2117" t="s">
        <v>133</v>
      </c>
      <c r="AP2117" t="s">
        <v>133</v>
      </c>
      <c r="AQ2117" t="s">
        <v>133</v>
      </c>
      <c r="AR2117" t="s">
        <v>133</v>
      </c>
      <c r="AS2117" t="s">
        <v>133</v>
      </c>
      <c r="AT2117" t="s">
        <v>133</v>
      </c>
    </row>
    <row r="2118" spans="1:46" customFormat="1" x14ac:dyDescent="0.25">
      <c r="A2118">
        <v>330120</v>
      </c>
      <c r="B2118" t="s">
        <v>203</v>
      </c>
      <c r="AJ2118" t="s">
        <v>135</v>
      </c>
      <c r="AO2118" t="s">
        <v>133</v>
      </c>
      <c r="AP2118" t="s">
        <v>133</v>
      </c>
      <c r="AQ2118" t="s">
        <v>133</v>
      </c>
      <c r="AR2118" t="s">
        <v>133</v>
      </c>
      <c r="AS2118" t="s">
        <v>133</v>
      </c>
      <c r="AT2118" t="s">
        <v>133</v>
      </c>
    </row>
    <row r="2119" spans="1:46" customFormat="1" x14ac:dyDescent="0.25">
      <c r="A2119">
        <v>338839</v>
      </c>
      <c r="B2119" t="s">
        <v>203</v>
      </c>
      <c r="AO2119" t="s">
        <v>133</v>
      </c>
      <c r="AP2119" t="s">
        <v>133</v>
      </c>
      <c r="AQ2119" t="s">
        <v>133</v>
      </c>
      <c r="AR2119" t="s">
        <v>133</v>
      </c>
      <c r="AS2119" t="s">
        <v>133</v>
      </c>
      <c r="AT2119" t="s">
        <v>133</v>
      </c>
    </row>
    <row r="2120" spans="1:46" customFormat="1" x14ac:dyDescent="0.25">
      <c r="A2120">
        <v>336776</v>
      </c>
      <c r="B2120" t="s">
        <v>203</v>
      </c>
      <c r="AC2120" t="s">
        <v>136</v>
      </c>
      <c r="AG2120" t="s">
        <v>136</v>
      </c>
      <c r="AJ2120" t="s">
        <v>136</v>
      </c>
      <c r="AO2120" t="s">
        <v>133</v>
      </c>
      <c r="AP2120" t="s">
        <v>133</v>
      </c>
      <c r="AQ2120" t="s">
        <v>133</v>
      </c>
      <c r="AR2120" t="s">
        <v>133</v>
      </c>
      <c r="AS2120" t="s">
        <v>133</v>
      </c>
      <c r="AT2120" t="s">
        <v>133</v>
      </c>
    </row>
    <row r="2121" spans="1:46" customFormat="1" x14ac:dyDescent="0.25">
      <c r="A2121">
        <v>337489</v>
      </c>
      <c r="B2121" t="s">
        <v>203</v>
      </c>
      <c r="AH2121" t="s">
        <v>136</v>
      </c>
      <c r="AM2121" t="s">
        <v>135</v>
      </c>
      <c r="AO2121" t="s">
        <v>133</v>
      </c>
      <c r="AP2121" t="s">
        <v>133</v>
      </c>
      <c r="AQ2121" t="s">
        <v>133</v>
      </c>
      <c r="AR2121" t="s">
        <v>133</v>
      </c>
      <c r="AS2121" t="s">
        <v>133</v>
      </c>
      <c r="AT2121" t="s">
        <v>133</v>
      </c>
    </row>
    <row r="2122" spans="1:46" customFormat="1" x14ac:dyDescent="0.25">
      <c r="A2122">
        <v>336619</v>
      </c>
      <c r="B2122" t="s">
        <v>203</v>
      </c>
      <c r="AG2122" t="s">
        <v>133</v>
      </c>
      <c r="AI2122" t="s">
        <v>136</v>
      </c>
      <c r="AJ2122" t="s">
        <v>136</v>
      </c>
      <c r="AM2122" t="s">
        <v>135</v>
      </c>
      <c r="AO2122" t="s">
        <v>133</v>
      </c>
      <c r="AP2122" t="s">
        <v>133</v>
      </c>
      <c r="AQ2122" t="s">
        <v>133</v>
      </c>
      <c r="AR2122" t="s">
        <v>133</v>
      </c>
      <c r="AS2122" t="s">
        <v>133</v>
      </c>
      <c r="AT2122" t="s">
        <v>133</v>
      </c>
    </row>
    <row r="2123" spans="1:46" customFormat="1" x14ac:dyDescent="0.25">
      <c r="A2123">
        <v>338638</v>
      </c>
      <c r="B2123" t="s">
        <v>203</v>
      </c>
      <c r="P2123" t="s">
        <v>136</v>
      </c>
      <c r="AC2123" t="s">
        <v>136</v>
      </c>
      <c r="AJ2123" t="s">
        <v>135</v>
      </c>
      <c r="AO2123" t="s">
        <v>133</v>
      </c>
      <c r="AP2123" t="s">
        <v>133</v>
      </c>
      <c r="AQ2123" t="s">
        <v>133</v>
      </c>
      <c r="AR2123" t="s">
        <v>133</v>
      </c>
      <c r="AS2123" t="s">
        <v>133</v>
      </c>
      <c r="AT2123" t="s">
        <v>133</v>
      </c>
    </row>
    <row r="2124" spans="1:46" customFormat="1" x14ac:dyDescent="0.25">
      <c r="A2124">
        <v>309478</v>
      </c>
      <c r="B2124" t="s">
        <v>203</v>
      </c>
      <c r="AA2124" t="s">
        <v>136</v>
      </c>
      <c r="AC2124" t="s">
        <v>136</v>
      </c>
      <c r="AM2124" t="s">
        <v>135</v>
      </c>
      <c r="AO2124" t="s">
        <v>133</v>
      </c>
      <c r="AP2124" t="s">
        <v>133</v>
      </c>
      <c r="AQ2124" t="s">
        <v>133</v>
      </c>
      <c r="AR2124" t="s">
        <v>133</v>
      </c>
      <c r="AS2124" t="s">
        <v>133</v>
      </c>
      <c r="AT2124" t="s">
        <v>133</v>
      </c>
    </row>
    <row r="2125" spans="1:46" customFormat="1" x14ac:dyDescent="0.25">
      <c r="A2125">
        <v>339528</v>
      </c>
      <c r="B2125" t="s">
        <v>203</v>
      </c>
      <c r="AJ2125" t="s">
        <v>135</v>
      </c>
      <c r="AO2125" t="s">
        <v>133</v>
      </c>
      <c r="AP2125" t="s">
        <v>133</v>
      </c>
      <c r="AQ2125" t="s">
        <v>133</v>
      </c>
      <c r="AR2125" t="s">
        <v>133</v>
      </c>
      <c r="AS2125" t="s">
        <v>133</v>
      </c>
      <c r="AT2125" t="s">
        <v>133</v>
      </c>
    </row>
    <row r="2126" spans="1:46" customFormat="1" x14ac:dyDescent="0.25">
      <c r="A2126">
        <v>338559</v>
      </c>
      <c r="B2126" t="s">
        <v>203</v>
      </c>
      <c r="AO2126" t="s">
        <v>133</v>
      </c>
      <c r="AP2126" t="s">
        <v>133</v>
      </c>
      <c r="AQ2126" t="s">
        <v>133</v>
      </c>
      <c r="AR2126" t="s">
        <v>133</v>
      </c>
      <c r="AS2126" t="s">
        <v>133</v>
      </c>
      <c r="AT2126" t="s">
        <v>133</v>
      </c>
    </row>
    <row r="2127" spans="1:46" customFormat="1" x14ac:dyDescent="0.25">
      <c r="A2127">
        <v>337450</v>
      </c>
      <c r="B2127" t="s">
        <v>203</v>
      </c>
      <c r="AC2127" t="s">
        <v>136</v>
      </c>
      <c r="AG2127" t="s">
        <v>136</v>
      </c>
      <c r="AM2127" t="s">
        <v>136</v>
      </c>
      <c r="AO2127" t="s">
        <v>133</v>
      </c>
      <c r="AP2127" t="s">
        <v>133</v>
      </c>
      <c r="AQ2127" t="s">
        <v>133</v>
      </c>
      <c r="AR2127" t="s">
        <v>133</v>
      </c>
      <c r="AS2127" t="s">
        <v>133</v>
      </c>
      <c r="AT2127" t="s">
        <v>133</v>
      </c>
    </row>
    <row r="2128" spans="1:46" customFormat="1" x14ac:dyDescent="0.25">
      <c r="A2128">
        <v>338164</v>
      </c>
      <c r="B2128" t="s">
        <v>203</v>
      </c>
      <c r="N2128" t="s">
        <v>136</v>
      </c>
      <c r="AA2128" t="s">
        <v>136</v>
      </c>
      <c r="AK2128" t="s">
        <v>135</v>
      </c>
      <c r="AO2128" t="s">
        <v>133</v>
      </c>
      <c r="AP2128" t="s">
        <v>133</v>
      </c>
      <c r="AQ2128" t="s">
        <v>133</v>
      </c>
      <c r="AR2128" t="s">
        <v>133</v>
      </c>
      <c r="AS2128" t="s">
        <v>133</v>
      </c>
      <c r="AT2128" t="s">
        <v>133</v>
      </c>
    </row>
    <row r="2129" spans="1:46" customFormat="1" x14ac:dyDescent="0.25">
      <c r="A2129">
        <v>338703</v>
      </c>
      <c r="B2129" t="s">
        <v>203</v>
      </c>
      <c r="AJ2129" t="s">
        <v>135</v>
      </c>
      <c r="AM2129" t="s">
        <v>135</v>
      </c>
      <c r="AO2129" t="s">
        <v>133</v>
      </c>
      <c r="AP2129" t="s">
        <v>133</v>
      </c>
      <c r="AQ2129" t="s">
        <v>133</v>
      </c>
      <c r="AR2129" t="s">
        <v>133</v>
      </c>
      <c r="AS2129" t="s">
        <v>133</v>
      </c>
      <c r="AT2129" t="s">
        <v>133</v>
      </c>
    </row>
    <row r="2130" spans="1:46" customFormat="1" x14ac:dyDescent="0.25">
      <c r="A2130">
        <v>331632</v>
      </c>
      <c r="B2130" t="s">
        <v>203</v>
      </c>
      <c r="AM2130" t="s">
        <v>136</v>
      </c>
      <c r="AO2130" t="s">
        <v>133</v>
      </c>
      <c r="AP2130" t="s">
        <v>133</v>
      </c>
      <c r="AQ2130" t="s">
        <v>133</v>
      </c>
      <c r="AR2130" t="s">
        <v>133</v>
      </c>
      <c r="AS2130" t="s">
        <v>133</v>
      </c>
      <c r="AT2130" t="s">
        <v>133</v>
      </c>
    </row>
    <row r="2131" spans="1:46" customFormat="1" x14ac:dyDescent="0.25">
      <c r="A2131">
        <v>327341</v>
      </c>
      <c r="B2131" t="s">
        <v>203</v>
      </c>
      <c r="AJ2131" t="s">
        <v>133</v>
      </c>
      <c r="AL2131" t="s">
        <v>133</v>
      </c>
      <c r="AO2131" t="s">
        <v>133</v>
      </c>
      <c r="AP2131" t="s">
        <v>133</v>
      </c>
      <c r="AQ2131" t="s">
        <v>133</v>
      </c>
      <c r="AR2131" t="s">
        <v>133</v>
      </c>
      <c r="AS2131" t="s">
        <v>133</v>
      </c>
      <c r="AT2131" t="s">
        <v>133</v>
      </c>
    </row>
    <row r="2132" spans="1:46" customFormat="1" x14ac:dyDescent="0.25">
      <c r="A2132">
        <v>337621</v>
      </c>
      <c r="B2132" t="s">
        <v>203</v>
      </c>
      <c r="AC2132" t="s">
        <v>136</v>
      </c>
      <c r="AG2132" t="s">
        <v>136</v>
      </c>
      <c r="AJ2132" t="s">
        <v>135</v>
      </c>
      <c r="AL2132" t="s">
        <v>135</v>
      </c>
      <c r="AO2132" t="s">
        <v>133</v>
      </c>
      <c r="AP2132" t="s">
        <v>133</v>
      </c>
      <c r="AQ2132" t="s">
        <v>133</v>
      </c>
      <c r="AR2132" t="s">
        <v>133</v>
      </c>
      <c r="AS2132" t="s">
        <v>133</v>
      </c>
      <c r="AT2132" t="s">
        <v>133</v>
      </c>
    </row>
    <row r="2133" spans="1:46" customFormat="1" x14ac:dyDescent="0.25">
      <c r="A2133">
        <v>336621</v>
      </c>
      <c r="B2133" t="s">
        <v>203</v>
      </c>
      <c r="P2133" t="s">
        <v>136</v>
      </c>
      <c r="W2133" t="s">
        <v>136</v>
      </c>
      <c r="AG2133" t="s">
        <v>135</v>
      </c>
      <c r="AM2133" t="s">
        <v>136</v>
      </c>
      <c r="AO2133" t="s">
        <v>133</v>
      </c>
      <c r="AP2133" t="s">
        <v>133</v>
      </c>
      <c r="AQ2133" t="s">
        <v>133</v>
      </c>
      <c r="AR2133" t="s">
        <v>133</v>
      </c>
      <c r="AS2133" t="s">
        <v>133</v>
      </c>
      <c r="AT2133" t="s">
        <v>133</v>
      </c>
    </row>
    <row r="2134" spans="1:46" customFormat="1" x14ac:dyDescent="0.25">
      <c r="A2134">
        <v>338686</v>
      </c>
      <c r="B2134" t="s">
        <v>203</v>
      </c>
      <c r="AM2134" t="s">
        <v>135</v>
      </c>
      <c r="AO2134" t="s">
        <v>133</v>
      </c>
      <c r="AP2134" t="s">
        <v>133</v>
      </c>
      <c r="AQ2134" t="s">
        <v>133</v>
      </c>
      <c r="AR2134" t="s">
        <v>133</v>
      </c>
      <c r="AS2134" t="s">
        <v>133</v>
      </c>
      <c r="AT2134" t="s">
        <v>133</v>
      </c>
    </row>
    <row r="2135" spans="1:46" customFormat="1" x14ac:dyDescent="0.25">
      <c r="A2135">
        <v>338817</v>
      </c>
      <c r="B2135" t="s">
        <v>203</v>
      </c>
      <c r="AC2135" t="s">
        <v>136</v>
      </c>
      <c r="AG2135" t="s">
        <v>135</v>
      </c>
      <c r="AO2135" t="s">
        <v>133</v>
      </c>
      <c r="AP2135" t="s">
        <v>133</v>
      </c>
      <c r="AQ2135" t="s">
        <v>133</v>
      </c>
      <c r="AR2135" t="s">
        <v>133</v>
      </c>
      <c r="AS2135" t="s">
        <v>133</v>
      </c>
      <c r="AT2135" t="s">
        <v>133</v>
      </c>
    </row>
    <row r="2136" spans="1:46" customFormat="1" x14ac:dyDescent="0.25">
      <c r="A2136">
        <v>335952</v>
      </c>
      <c r="B2136" t="s">
        <v>203</v>
      </c>
      <c r="G2136" t="s">
        <v>136</v>
      </c>
      <c r="AF2136" t="s">
        <v>136</v>
      </c>
      <c r="AG2136" t="s">
        <v>136</v>
      </c>
      <c r="AI2136" t="s">
        <v>136</v>
      </c>
      <c r="AO2136" t="s">
        <v>133</v>
      </c>
      <c r="AP2136" t="s">
        <v>133</v>
      </c>
      <c r="AQ2136" t="s">
        <v>133</v>
      </c>
      <c r="AR2136" t="s">
        <v>133</v>
      </c>
      <c r="AS2136" t="s">
        <v>133</v>
      </c>
      <c r="AT2136" t="s">
        <v>133</v>
      </c>
    </row>
    <row r="2137" spans="1:46" customFormat="1" x14ac:dyDescent="0.25">
      <c r="A2137">
        <v>338523</v>
      </c>
      <c r="B2137" t="s">
        <v>203</v>
      </c>
      <c r="AM2137" t="s">
        <v>135</v>
      </c>
      <c r="AO2137" t="s">
        <v>133</v>
      </c>
      <c r="AP2137" t="s">
        <v>133</v>
      </c>
      <c r="AQ2137" t="s">
        <v>133</v>
      </c>
      <c r="AR2137" t="s">
        <v>133</v>
      </c>
      <c r="AS2137" t="s">
        <v>133</v>
      </c>
      <c r="AT2137" t="s">
        <v>133</v>
      </c>
    </row>
    <row r="2138" spans="1:46" customFormat="1" x14ac:dyDescent="0.25">
      <c r="A2138">
        <v>339538</v>
      </c>
      <c r="B2138" t="s">
        <v>203</v>
      </c>
      <c r="AI2138" t="s">
        <v>135</v>
      </c>
      <c r="AM2138" t="s">
        <v>135</v>
      </c>
      <c r="AO2138" t="s">
        <v>133</v>
      </c>
      <c r="AP2138" t="s">
        <v>133</v>
      </c>
      <c r="AQ2138" t="s">
        <v>133</v>
      </c>
      <c r="AR2138" t="s">
        <v>133</v>
      </c>
      <c r="AS2138" t="s">
        <v>133</v>
      </c>
      <c r="AT2138" t="s">
        <v>133</v>
      </c>
    </row>
    <row r="2139" spans="1:46" customFormat="1" x14ac:dyDescent="0.25">
      <c r="A2139">
        <v>338672</v>
      </c>
      <c r="B2139" t="s">
        <v>203</v>
      </c>
      <c r="AG2139" t="s">
        <v>133</v>
      </c>
      <c r="AJ2139" t="s">
        <v>135</v>
      </c>
      <c r="AL2139" t="s">
        <v>135</v>
      </c>
      <c r="AM2139" t="s">
        <v>135</v>
      </c>
      <c r="AO2139" t="s">
        <v>133</v>
      </c>
      <c r="AP2139" t="s">
        <v>133</v>
      </c>
      <c r="AQ2139" t="s">
        <v>133</v>
      </c>
      <c r="AR2139" t="s">
        <v>133</v>
      </c>
      <c r="AS2139" t="s">
        <v>133</v>
      </c>
      <c r="AT2139" t="s">
        <v>133</v>
      </c>
    </row>
    <row r="2140" spans="1:46" customFormat="1" x14ac:dyDescent="0.25">
      <c r="A2140">
        <v>325652</v>
      </c>
      <c r="B2140" t="s">
        <v>203</v>
      </c>
      <c r="AO2140" t="s">
        <v>133</v>
      </c>
      <c r="AP2140" t="s">
        <v>133</v>
      </c>
      <c r="AQ2140" t="s">
        <v>133</v>
      </c>
      <c r="AR2140" t="s">
        <v>133</v>
      </c>
      <c r="AS2140" t="s">
        <v>133</v>
      </c>
      <c r="AT2140" t="s">
        <v>133</v>
      </c>
    </row>
    <row r="2141" spans="1:46" customFormat="1" x14ac:dyDescent="0.25">
      <c r="A2141">
        <v>311339</v>
      </c>
      <c r="B2141" t="s">
        <v>203</v>
      </c>
      <c r="AG2141" t="s">
        <v>135</v>
      </c>
      <c r="AO2141" t="s">
        <v>133</v>
      </c>
      <c r="AP2141" t="s">
        <v>133</v>
      </c>
      <c r="AQ2141" t="s">
        <v>133</v>
      </c>
      <c r="AR2141" t="s">
        <v>133</v>
      </c>
      <c r="AS2141" t="s">
        <v>133</v>
      </c>
      <c r="AT2141" t="s">
        <v>133</v>
      </c>
    </row>
    <row r="2142" spans="1:46" customFormat="1" x14ac:dyDescent="0.25">
      <c r="A2142">
        <v>336636</v>
      </c>
      <c r="B2142" t="s">
        <v>203</v>
      </c>
      <c r="Z2142" t="s">
        <v>136</v>
      </c>
      <c r="AG2142" t="s">
        <v>136</v>
      </c>
      <c r="AI2142" t="s">
        <v>136</v>
      </c>
      <c r="AM2142" t="s">
        <v>136</v>
      </c>
      <c r="AO2142" t="s">
        <v>133</v>
      </c>
      <c r="AP2142" t="s">
        <v>133</v>
      </c>
      <c r="AQ2142" t="s">
        <v>133</v>
      </c>
      <c r="AR2142" t="s">
        <v>133</v>
      </c>
      <c r="AS2142" t="s">
        <v>133</v>
      </c>
      <c r="AT2142" t="s">
        <v>133</v>
      </c>
    </row>
    <row r="2143" spans="1:46" customFormat="1" x14ac:dyDescent="0.25">
      <c r="A2143">
        <v>313807</v>
      </c>
      <c r="B2143" t="s">
        <v>203</v>
      </c>
      <c r="AG2143" t="s">
        <v>135</v>
      </c>
      <c r="AM2143" t="s">
        <v>133</v>
      </c>
      <c r="AO2143" t="s">
        <v>133</v>
      </c>
      <c r="AP2143" t="s">
        <v>133</v>
      </c>
      <c r="AQ2143" t="s">
        <v>133</v>
      </c>
      <c r="AR2143" t="s">
        <v>133</v>
      </c>
      <c r="AS2143" t="s">
        <v>133</v>
      </c>
      <c r="AT2143" t="s">
        <v>133</v>
      </c>
    </row>
    <row r="2144" spans="1:46" customFormat="1" x14ac:dyDescent="0.25">
      <c r="A2144">
        <v>335649</v>
      </c>
      <c r="B2144" t="s">
        <v>203</v>
      </c>
      <c r="AH2144" t="s">
        <v>133</v>
      </c>
      <c r="AI2144" t="s">
        <v>133</v>
      </c>
      <c r="AJ2144" t="s">
        <v>133</v>
      </c>
      <c r="AL2144" t="s">
        <v>133</v>
      </c>
      <c r="AO2144" t="s">
        <v>133</v>
      </c>
      <c r="AP2144" t="s">
        <v>133</v>
      </c>
      <c r="AQ2144" t="s">
        <v>133</v>
      </c>
      <c r="AR2144" t="s">
        <v>133</v>
      </c>
      <c r="AS2144" t="s">
        <v>133</v>
      </c>
      <c r="AT2144" t="s">
        <v>133</v>
      </c>
    </row>
    <row r="2145" spans="1:46" customFormat="1" x14ac:dyDescent="0.25">
      <c r="A2145">
        <v>337435</v>
      </c>
      <c r="B2145" t="s">
        <v>203</v>
      </c>
      <c r="AC2145" t="s">
        <v>136</v>
      </c>
      <c r="AG2145" t="s">
        <v>133</v>
      </c>
      <c r="AO2145" t="s">
        <v>133</v>
      </c>
      <c r="AP2145" t="s">
        <v>133</v>
      </c>
      <c r="AQ2145" t="s">
        <v>133</v>
      </c>
      <c r="AR2145" t="s">
        <v>133</v>
      </c>
      <c r="AS2145" t="s">
        <v>133</v>
      </c>
      <c r="AT2145" t="s">
        <v>133</v>
      </c>
    </row>
    <row r="2146" spans="1:46" customFormat="1" x14ac:dyDescent="0.25">
      <c r="A2146">
        <v>337828</v>
      </c>
      <c r="B2146" t="s">
        <v>203</v>
      </c>
      <c r="AG2146" t="s">
        <v>135</v>
      </c>
      <c r="AH2146" t="s">
        <v>135</v>
      </c>
      <c r="AI2146" t="s">
        <v>133</v>
      </c>
      <c r="AO2146" t="s">
        <v>133</v>
      </c>
      <c r="AP2146" t="s">
        <v>133</v>
      </c>
      <c r="AQ2146" t="s">
        <v>133</v>
      </c>
      <c r="AR2146" t="s">
        <v>133</v>
      </c>
      <c r="AS2146" t="s">
        <v>133</v>
      </c>
      <c r="AT2146" t="s">
        <v>133</v>
      </c>
    </row>
    <row r="2147" spans="1:46" customFormat="1" x14ac:dyDescent="0.25">
      <c r="A2147">
        <v>336827</v>
      </c>
      <c r="B2147" t="s">
        <v>203</v>
      </c>
      <c r="M2147" t="s">
        <v>136</v>
      </c>
      <c r="AO2147" t="s">
        <v>133</v>
      </c>
      <c r="AP2147" t="s">
        <v>133</v>
      </c>
      <c r="AQ2147" t="s">
        <v>133</v>
      </c>
      <c r="AR2147" t="s">
        <v>133</v>
      </c>
      <c r="AS2147" t="s">
        <v>133</v>
      </c>
      <c r="AT2147" t="s">
        <v>133</v>
      </c>
    </row>
    <row r="2148" spans="1:46" customFormat="1" x14ac:dyDescent="0.25">
      <c r="A2148">
        <v>335313</v>
      </c>
      <c r="B2148" t="s">
        <v>203</v>
      </c>
      <c r="N2148" t="s">
        <v>136</v>
      </c>
      <c r="AC2148" t="s">
        <v>136</v>
      </c>
      <c r="AG2148" t="s">
        <v>136</v>
      </c>
      <c r="AJ2148" t="s">
        <v>136</v>
      </c>
      <c r="AO2148" t="s">
        <v>133</v>
      </c>
      <c r="AP2148" t="s">
        <v>133</v>
      </c>
      <c r="AQ2148" t="s">
        <v>133</v>
      </c>
      <c r="AR2148" t="s">
        <v>133</v>
      </c>
      <c r="AS2148" t="s">
        <v>133</v>
      </c>
      <c r="AT2148" t="s">
        <v>133</v>
      </c>
    </row>
    <row r="2149" spans="1:46" customFormat="1" x14ac:dyDescent="0.25">
      <c r="A2149">
        <v>339470</v>
      </c>
      <c r="B2149" t="s">
        <v>203</v>
      </c>
      <c r="AC2149" t="s">
        <v>136</v>
      </c>
      <c r="AG2149" t="s">
        <v>136</v>
      </c>
      <c r="AI2149" t="s">
        <v>135</v>
      </c>
      <c r="AJ2149" t="s">
        <v>135</v>
      </c>
      <c r="AO2149" t="s">
        <v>133</v>
      </c>
      <c r="AP2149" t="s">
        <v>133</v>
      </c>
      <c r="AQ2149" t="s">
        <v>133</v>
      </c>
      <c r="AR2149" t="s">
        <v>133</v>
      </c>
      <c r="AS2149" t="s">
        <v>133</v>
      </c>
      <c r="AT2149" t="s">
        <v>133</v>
      </c>
    </row>
    <row r="2150" spans="1:46" customFormat="1" x14ac:dyDescent="0.25">
      <c r="A2150">
        <v>338823</v>
      </c>
      <c r="B2150" t="s">
        <v>203</v>
      </c>
      <c r="AG2150" t="s">
        <v>135</v>
      </c>
      <c r="AM2150" t="s">
        <v>135</v>
      </c>
      <c r="AO2150" t="s">
        <v>133</v>
      </c>
      <c r="AP2150" t="s">
        <v>133</v>
      </c>
      <c r="AQ2150" t="s">
        <v>133</v>
      </c>
      <c r="AR2150" t="s">
        <v>133</v>
      </c>
      <c r="AS2150" t="s">
        <v>133</v>
      </c>
      <c r="AT2150" t="s">
        <v>133</v>
      </c>
    </row>
    <row r="2151" spans="1:46" customFormat="1" x14ac:dyDescent="0.25">
      <c r="A2151">
        <v>338570</v>
      </c>
      <c r="B2151" t="s">
        <v>203</v>
      </c>
      <c r="AM2151" t="s">
        <v>135</v>
      </c>
      <c r="AO2151" t="s">
        <v>133</v>
      </c>
      <c r="AP2151" t="s">
        <v>133</v>
      </c>
      <c r="AQ2151" t="s">
        <v>133</v>
      </c>
      <c r="AR2151" t="s">
        <v>133</v>
      </c>
      <c r="AS2151" t="s">
        <v>133</v>
      </c>
      <c r="AT2151" t="s">
        <v>133</v>
      </c>
    </row>
    <row r="2152" spans="1:46" customFormat="1" x14ac:dyDescent="0.25">
      <c r="A2152">
        <v>337662</v>
      </c>
      <c r="B2152" t="s">
        <v>203</v>
      </c>
      <c r="W2152" t="s">
        <v>135</v>
      </c>
      <c r="Z2152" t="s">
        <v>135</v>
      </c>
      <c r="AC2152" t="s">
        <v>136</v>
      </c>
      <c r="AG2152" t="s">
        <v>136</v>
      </c>
      <c r="AO2152" t="s">
        <v>133</v>
      </c>
      <c r="AP2152" t="s">
        <v>133</v>
      </c>
      <c r="AQ2152" t="s">
        <v>133</v>
      </c>
      <c r="AR2152" t="s">
        <v>133</v>
      </c>
      <c r="AS2152" t="s">
        <v>133</v>
      </c>
      <c r="AT2152" t="s">
        <v>133</v>
      </c>
    </row>
    <row r="2153" spans="1:46" customFormat="1" x14ac:dyDescent="0.25">
      <c r="A2153">
        <v>338595</v>
      </c>
      <c r="B2153" t="s">
        <v>203</v>
      </c>
      <c r="AJ2153" t="s">
        <v>135</v>
      </c>
      <c r="AM2153" t="s">
        <v>135</v>
      </c>
      <c r="AO2153" t="s">
        <v>133</v>
      </c>
      <c r="AP2153" t="s">
        <v>133</v>
      </c>
      <c r="AQ2153" t="s">
        <v>133</v>
      </c>
      <c r="AR2153" t="s">
        <v>133</v>
      </c>
      <c r="AS2153" t="s">
        <v>133</v>
      </c>
      <c r="AT2153" t="s">
        <v>133</v>
      </c>
    </row>
    <row r="2154" spans="1:46" customFormat="1" x14ac:dyDescent="0.25">
      <c r="A2154">
        <v>338800</v>
      </c>
      <c r="B2154" t="s">
        <v>203</v>
      </c>
      <c r="AO2154" t="s">
        <v>133</v>
      </c>
      <c r="AP2154" t="s">
        <v>133</v>
      </c>
      <c r="AQ2154" t="s">
        <v>133</v>
      </c>
      <c r="AR2154" t="s">
        <v>133</v>
      </c>
      <c r="AS2154" t="s">
        <v>133</v>
      </c>
      <c r="AT2154" t="s">
        <v>133</v>
      </c>
    </row>
    <row r="2155" spans="1:46" customFormat="1" x14ac:dyDescent="0.25">
      <c r="A2155">
        <v>330714</v>
      </c>
      <c r="B2155" t="s">
        <v>203</v>
      </c>
      <c r="I2155" t="s">
        <v>133</v>
      </c>
      <c r="N2155" t="s">
        <v>135</v>
      </c>
      <c r="V2155" t="s">
        <v>135</v>
      </c>
      <c r="AM2155" t="s">
        <v>136</v>
      </c>
      <c r="AO2155" t="s">
        <v>133</v>
      </c>
      <c r="AQ2155" t="s">
        <v>133</v>
      </c>
      <c r="AS2155" t="s">
        <v>133</v>
      </c>
    </row>
    <row r="2156" spans="1:46" customFormat="1" x14ac:dyDescent="0.25">
      <c r="A2156">
        <v>338727</v>
      </c>
      <c r="B2156" t="s">
        <v>203</v>
      </c>
      <c r="AI2156" t="s">
        <v>135</v>
      </c>
      <c r="AJ2156" t="s">
        <v>135</v>
      </c>
      <c r="AM2156" t="s">
        <v>135</v>
      </c>
      <c r="AO2156" t="s">
        <v>133</v>
      </c>
      <c r="AP2156" t="s">
        <v>133</v>
      </c>
      <c r="AQ2156" t="s">
        <v>133</v>
      </c>
      <c r="AR2156" t="s">
        <v>133</v>
      </c>
      <c r="AS2156" t="s">
        <v>133</v>
      </c>
      <c r="AT2156" t="s">
        <v>133</v>
      </c>
    </row>
    <row r="2157" spans="1:46" customFormat="1" x14ac:dyDescent="0.25">
      <c r="A2157">
        <v>338683</v>
      </c>
      <c r="B2157" t="s">
        <v>203</v>
      </c>
      <c r="AH2157" t="s">
        <v>135</v>
      </c>
      <c r="AI2157" t="s">
        <v>135</v>
      </c>
      <c r="AJ2157" t="s">
        <v>135</v>
      </c>
      <c r="AM2157" t="s">
        <v>135</v>
      </c>
      <c r="AO2157" t="s">
        <v>133</v>
      </c>
      <c r="AP2157" t="s">
        <v>133</v>
      </c>
      <c r="AQ2157" t="s">
        <v>133</v>
      </c>
      <c r="AR2157" t="s">
        <v>133</v>
      </c>
      <c r="AS2157" t="s">
        <v>133</v>
      </c>
      <c r="AT2157" t="s">
        <v>133</v>
      </c>
    </row>
    <row r="2158" spans="1:46" customFormat="1" x14ac:dyDescent="0.25">
      <c r="A2158">
        <v>338793</v>
      </c>
      <c r="B2158" t="s">
        <v>203</v>
      </c>
      <c r="AO2158" t="s">
        <v>133</v>
      </c>
      <c r="AP2158" t="s">
        <v>133</v>
      </c>
      <c r="AQ2158" t="s">
        <v>133</v>
      </c>
      <c r="AR2158" t="s">
        <v>133</v>
      </c>
      <c r="AS2158" t="s">
        <v>133</v>
      </c>
      <c r="AT2158" t="s">
        <v>133</v>
      </c>
    </row>
    <row r="2159" spans="1:46" customFormat="1" x14ac:dyDescent="0.25">
      <c r="A2159">
        <v>338663</v>
      </c>
      <c r="B2159" t="s">
        <v>203</v>
      </c>
      <c r="AO2159" t="s">
        <v>133</v>
      </c>
      <c r="AP2159" t="s">
        <v>133</v>
      </c>
      <c r="AQ2159" t="s">
        <v>133</v>
      </c>
      <c r="AR2159" t="s">
        <v>133</v>
      </c>
      <c r="AS2159" t="s">
        <v>133</v>
      </c>
      <c r="AT2159" t="s">
        <v>133</v>
      </c>
    </row>
    <row r="2160" spans="1:46" customFormat="1" x14ac:dyDescent="0.25">
      <c r="A2160">
        <v>338568</v>
      </c>
      <c r="B2160" t="s">
        <v>203</v>
      </c>
      <c r="AI2160" t="s">
        <v>135</v>
      </c>
      <c r="AJ2160" t="s">
        <v>135</v>
      </c>
      <c r="AL2160" t="s">
        <v>135</v>
      </c>
      <c r="AM2160" t="s">
        <v>135</v>
      </c>
      <c r="AO2160" t="s">
        <v>133</v>
      </c>
      <c r="AP2160" t="s">
        <v>133</v>
      </c>
      <c r="AQ2160" t="s">
        <v>133</v>
      </c>
      <c r="AR2160" t="s">
        <v>133</v>
      </c>
      <c r="AS2160" t="s">
        <v>133</v>
      </c>
      <c r="AT2160" t="s">
        <v>133</v>
      </c>
    </row>
    <row r="2161" spans="1:46" customFormat="1" x14ac:dyDescent="0.25">
      <c r="A2161">
        <v>338709</v>
      </c>
      <c r="B2161" t="s">
        <v>203</v>
      </c>
      <c r="AO2161" t="s">
        <v>133</v>
      </c>
      <c r="AP2161" t="s">
        <v>133</v>
      </c>
      <c r="AQ2161" t="s">
        <v>133</v>
      </c>
      <c r="AR2161" t="s">
        <v>133</v>
      </c>
      <c r="AS2161" t="s">
        <v>133</v>
      </c>
      <c r="AT2161" t="s">
        <v>133</v>
      </c>
    </row>
    <row r="2162" spans="1:46" customFormat="1" x14ac:dyDescent="0.25">
      <c r="A2162">
        <v>330664</v>
      </c>
      <c r="B2162" t="s">
        <v>203</v>
      </c>
      <c r="AO2162" t="s">
        <v>133</v>
      </c>
      <c r="AP2162" t="s">
        <v>133</v>
      </c>
      <c r="AQ2162" t="s">
        <v>133</v>
      </c>
      <c r="AR2162" t="s">
        <v>133</v>
      </c>
      <c r="AS2162" t="s">
        <v>133</v>
      </c>
      <c r="AT2162" t="s">
        <v>133</v>
      </c>
    </row>
    <row r="2163" spans="1:46" customFormat="1" x14ac:dyDescent="0.25">
      <c r="A2163">
        <v>338668</v>
      </c>
      <c r="B2163" t="s">
        <v>203</v>
      </c>
      <c r="P2163" t="s">
        <v>136</v>
      </c>
      <c r="W2163" t="s">
        <v>135</v>
      </c>
      <c r="AC2163" t="s">
        <v>135</v>
      </c>
      <c r="AJ2163" t="s">
        <v>135</v>
      </c>
      <c r="AO2163" t="s">
        <v>133</v>
      </c>
      <c r="AP2163" t="s">
        <v>133</v>
      </c>
      <c r="AQ2163" t="s">
        <v>133</v>
      </c>
      <c r="AR2163" t="s">
        <v>133</v>
      </c>
      <c r="AS2163" t="s">
        <v>133</v>
      </c>
      <c r="AT2163" t="s">
        <v>133</v>
      </c>
    </row>
    <row r="2164" spans="1:46" customFormat="1" x14ac:dyDescent="0.25">
      <c r="A2164">
        <v>338791</v>
      </c>
      <c r="B2164" t="s">
        <v>203</v>
      </c>
      <c r="AJ2164" t="s">
        <v>135</v>
      </c>
      <c r="AO2164" t="s">
        <v>133</v>
      </c>
      <c r="AP2164" t="s">
        <v>133</v>
      </c>
      <c r="AQ2164" t="s">
        <v>133</v>
      </c>
      <c r="AR2164" t="s">
        <v>133</v>
      </c>
      <c r="AS2164" t="s">
        <v>133</v>
      </c>
      <c r="AT2164" t="s">
        <v>133</v>
      </c>
    </row>
    <row r="2165" spans="1:46" customFormat="1" x14ac:dyDescent="0.25">
      <c r="A2165">
        <v>338642</v>
      </c>
      <c r="B2165" t="s">
        <v>203</v>
      </c>
      <c r="AC2165" t="s">
        <v>136</v>
      </c>
      <c r="AO2165" t="s">
        <v>133</v>
      </c>
      <c r="AP2165" t="s">
        <v>133</v>
      </c>
      <c r="AQ2165" t="s">
        <v>133</v>
      </c>
      <c r="AR2165" t="s">
        <v>133</v>
      </c>
      <c r="AS2165" t="s">
        <v>133</v>
      </c>
      <c r="AT2165" t="s">
        <v>133</v>
      </c>
    </row>
    <row r="2166" spans="1:46" customFormat="1" x14ac:dyDescent="0.25">
      <c r="A2166">
        <v>338804</v>
      </c>
      <c r="B2166" t="s">
        <v>203</v>
      </c>
      <c r="AO2166" t="s">
        <v>133</v>
      </c>
      <c r="AP2166" t="s">
        <v>133</v>
      </c>
      <c r="AQ2166" t="s">
        <v>133</v>
      </c>
      <c r="AR2166" t="s">
        <v>133</v>
      </c>
      <c r="AS2166" t="s">
        <v>133</v>
      </c>
      <c r="AT2166" t="s">
        <v>133</v>
      </c>
    </row>
    <row r="2167" spans="1:46" customFormat="1" x14ac:dyDescent="0.25">
      <c r="A2167">
        <v>338540</v>
      </c>
      <c r="B2167" t="s">
        <v>203</v>
      </c>
      <c r="AJ2167" t="s">
        <v>135</v>
      </c>
      <c r="AO2167" t="s">
        <v>133</v>
      </c>
      <c r="AP2167" t="s">
        <v>133</v>
      </c>
      <c r="AQ2167" t="s">
        <v>133</v>
      </c>
      <c r="AR2167" t="s">
        <v>133</v>
      </c>
      <c r="AS2167" t="s">
        <v>133</v>
      </c>
      <c r="AT2167" t="s">
        <v>133</v>
      </c>
    </row>
    <row r="2168" spans="1:46" customFormat="1" x14ac:dyDescent="0.25">
      <c r="A2168">
        <v>330401</v>
      </c>
      <c r="B2168" t="s">
        <v>203</v>
      </c>
      <c r="AF2168" t="s">
        <v>136</v>
      </c>
      <c r="AG2168" t="s">
        <v>136</v>
      </c>
      <c r="AI2168" t="s">
        <v>136</v>
      </c>
      <c r="AJ2168" t="s">
        <v>136</v>
      </c>
      <c r="AO2168" t="s">
        <v>133</v>
      </c>
      <c r="AP2168" t="s">
        <v>133</v>
      </c>
      <c r="AQ2168" t="s">
        <v>133</v>
      </c>
      <c r="AR2168" t="s">
        <v>133</v>
      </c>
      <c r="AS2168" t="s">
        <v>133</v>
      </c>
      <c r="AT2168" t="s">
        <v>133</v>
      </c>
    </row>
    <row r="2169" spans="1:46" customFormat="1" x14ac:dyDescent="0.25">
      <c r="A2169">
        <v>335045</v>
      </c>
      <c r="B2169" t="s">
        <v>203</v>
      </c>
      <c r="P2169" t="s">
        <v>136</v>
      </c>
      <c r="AC2169" t="s">
        <v>136</v>
      </c>
      <c r="AG2169" t="s">
        <v>136</v>
      </c>
      <c r="AJ2169" t="s">
        <v>136</v>
      </c>
      <c r="AO2169" t="s">
        <v>133</v>
      </c>
      <c r="AP2169" t="s">
        <v>133</v>
      </c>
      <c r="AQ2169" t="s">
        <v>133</v>
      </c>
      <c r="AR2169" t="s">
        <v>133</v>
      </c>
      <c r="AS2169" t="s">
        <v>133</v>
      </c>
      <c r="AT2169" t="s">
        <v>133</v>
      </c>
    </row>
    <row r="2170" spans="1:46" customFormat="1" x14ac:dyDescent="0.25">
      <c r="A2170">
        <v>338584</v>
      </c>
      <c r="B2170" t="s">
        <v>203</v>
      </c>
      <c r="AG2170" t="s">
        <v>133</v>
      </c>
      <c r="AO2170" t="s">
        <v>133</v>
      </c>
      <c r="AP2170" t="s">
        <v>133</v>
      </c>
      <c r="AQ2170" t="s">
        <v>133</v>
      </c>
      <c r="AR2170" t="s">
        <v>133</v>
      </c>
      <c r="AS2170" t="s">
        <v>133</v>
      </c>
      <c r="AT2170" t="s">
        <v>133</v>
      </c>
    </row>
    <row r="2171" spans="1:46" customFormat="1" x14ac:dyDescent="0.25">
      <c r="A2171">
        <v>338680</v>
      </c>
      <c r="B2171" t="s">
        <v>203</v>
      </c>
      <c r="AM2171" t="s">
        <v>135</v>
      </c>
      <c r="AO2171" t="s">
        <v>133</v>
      </c>
      <c r="AP2171" t="s">
        <v>133</v>
      </c>
      <c r="AQ2171" t="s">
        <v>133</v>
      </c>
      <c r="AR2171" t="s">
        <v>133</v>
      </c>
      <c r="AS2171" t="s">
        <v>133</v>
      </c>
      <c r="AT2171" t="s">
        <v>133</v>
      </c>
    </row>
    <row r="2172" spans="1:46" customFormat="1" x14ac:dyDescent="0.25">
      <c r="A2172">
        <v>338736</v>
      </c>
      <c r="B2172" t="s">
        <v>203</v>
      </c>
      <c r="AJ2172" t="s">
        <v>135</v>
      </c>
      <c r="AO2172" t="s">
        <v>133</v>
      </c>
      <c r="AP2172" t="s">
        <v>133</v>
      </c>
      <c r="AQ2172" t="s">
        <v>133</v>
      </c>
      <c r="AR2172" t="s">
        <v>133</v>
      </c>
      <c r="AS2172" t="s">
        <v>133</v>
      </c>
      <c r="AT2172" t="s">
        <v>133</v>
      </c>
    </row>
    <row r="2173" spans="1:46" customFormat="1" x14ac:dyDescent="0.25">
      <c r="A2173">
        <v>338542</v>
      </c>
      <c r="B2173" t="s">
        <v>203</v>
      </c>
      <c r="AO2173" t="s">
        <v>133</v>
      </c>
      <c r="AP2173" t="s">
        <v>133</v>
      </c>
      <c r="AQ2173" t="s">
        <v>133</v>
      </c>
      <c r="AR2173" t="s">
        <v>133</v>
      </c>
      <c r="AS2173" t="s">
        <v>133</v>
      </c>
      <c r="AT2173" t="s">
        <v>133</v>
      </c>
    </row>
    <row r="2174" spans="1:46" customFormat="1" x14ac:dyDescent="0.25">
      <c r="A2174">
        <v>338590</v>
      </c>
      <c r="B2174" t="s">
        <v>203</v>
      </c>
      <c r="AJ2174" t="s">
        <v>135</v>
      </c>
      <c r="AL2174" t="s">
        <v>135</v>
      </c>
      <c r="AO2174" t="s">
        <v>133</v>
      </c>
      <c r="AP2174" t="s">
        <v>133</v>
      </c>
      <c r="AQ2174" t="s">
        <v>133</v>
      </c>
      <c r="AR2174" t="s">
        <v>133</v>
      </c>
      <c r="AS2174" t="s">
        <v>133</v>
      </c>
      <c r="AT2174" t="s">
        <v>133</v>
      </c>
    </row>
    <row r="2175" spans="1:46" customFormat="1" x14ac:dyDescent="0.25">
      <c r="A2175">
        <v>338803</v>
      </c>
      <c r="B2175" t="s">
        <v>203</v>
      </c>
      <c r="AO2175" t="s">
        <v>133</v>
      </c>
      <c r="AP2175" t="s">
        <v>133</v>
      </c>
      <c r="AQ2175" t="s">
        <v>133</v>
      </c>
      <c r="AR2175" t="s">
        <v>133</v>
      </c>
      <c r="AS2175" t="s">
        <v>133</v>
      </c>
      <c r="AT2175" t="s">
        <v>133</v>
      </c>
    </row>
    <row r="2176" spans="1:46" customFormat="1" x14ac:dyDescent="0.25">
      <c r="A2176">
        <v>326872</v>
      </c>
      <c r="B2176" t="s">
        <v>203</v>
      </c>
      <c r="AG2176" t="s">
        <v>133</v>
      </c>
      <c r="AI2176" t="s">
        <v>136</v>
      </c>
      <c r="AK2176" t="s">
        <v>135</v>
      </c>
      <c r="AO2176" t="s">
        <v>133</v>
      </c>
      <c r="AP2176" t="s">
        <v>133</v>
      </c>
      <c r="AQ2176" t="s">
        <v>133</v>
      </c>
      <c r="AR2176" t="s">
        <v>133</v>
      </c>
      <c r="AS2176" t="s">
        <v>133</v>
      </c>
      <c r="AT2176" t="s">
        <v>133</v>
      </c>
    </row>
    <row r="2177" spans="1:46" customFormat="1" x14ac:dyDescent="0.25">
      <c r="A2177">
        <v>336598</v>
      </c>
      <c r="B2177" t="s">
        <v>203</v>
      </c>
      <c r="AC2177" t="s">
        <v>136</v>
      </c>
      <c r="AJ2177" t="s">
        <v>136</v>
      </c>
      <c r="AL2177" t="s">
        <v>136</v>
      </c>
      <c r="AM2177" t="s">
        <v>136</v>
      </c>
      <c r="AO2177" t="s">
        <v>133</v>
      </c>
      <c r="AP2177" t="s">
        <v>133</v>
      </c>
      <c r="AQ2177" t="s">
        <v>133</v>
      </c>
      <c r="AR2177" t="s">
        <v>133</v>
      </c>
      <c r="AS2177" t="s">
        <v>133</v>
      </c>
      <c r="AT2177" t="s">
        <v>133</v>
      </c>
    </row>
    <row r="2178" spans="1:46" customFormat="1" x14ac:dyDescent="0.25">
      <c r="A2178">
        <v>325923</v>
      </c>
      <c r="B2178" t="s">
        <v>203</v>
      </c>
      <c r="P2178" t="s">
        <v>136</v>
      </c>
      <c r="AG2178" t="s">
        <v>136</v>
      </c>
      <c r="AJ2178" t="s">
        <v>136</v>
      </c>
      <c r="AO2178" t="s">
        <v>133</v>
      </c>
      <c r="AP2178" t="s">
        <v>133</v>
      </c>
      <c r="AQ2178" t="s">
        <v>133</v>
      </c>
      <c r="AR2178" t="s">
        <v>133</v>
      </c>
      <c r="AS2178" t="s">
        <v>133</v>
      </c>
      <c r="AT2178" t="s">
        <v>133</v>
      </c>
    </row>
    <row r="2179" spans="1:46" customFormat="1" x14ac:dyDescent="0.25">
      <c r="A2179">
        <v>338982</v>
      </c>
      <c r="B2179" t="s">
        <v>203</v>
      </c>
      <c r="AO2179" t="s">
        <v>133</v>
      </c>
      <c r="AP2179" t="s">
        <v>133</v>
      </c>
      <c r="AQ2179" t="s">
        <v>133</v>
      </c>
      <c r="AR2179" t="s">
        <v>133</v>
      </c>
      <c r="AS2179" t="s">
        <v>133</v>
      </c>
      <c r="AT2179" t="s">
        <v>133</v>
      </c>
    </row>
    <row r="2180" spans="1:46" customFormat="1" x14ac:dyDescent="0.25">
      <c r="A2180">
        <v>335124</v>
      </c>
      <c r="B2180" t="s">
        <v>203</v>
      </c>
      <c r="AG2180" t="s">
        <v>133</v>
      </c>
      <c r="AM2180" t="s">
        <v>136</v>
      </c>
      <c r="AO2180" t="s">
        <v>133</v>
      </c>
      <c r="AP2180" t="s">
        <v>133</v>
      </c>
      <c r="AQ2180" t="s">
        <v>133</v>
      </c>
      <c r="AR2180" t="s">
        <v>133</v>
      </c>
      <c r="AS2180" t="s">
        <v>133</v>
      </c>
      <c r="AT2180" t="s">
        <v>133</v>
      </c>
    </row>
    <row r="2181" spans="1:46" customFormat="1" x14ac:dyDescent="0.25">
      <c r="A2181">
        <v>336569</v>
      </c>
      <c r="B2181" t="s">
        <v>203</v>
      </c>
      <c r="V2181" t="s">
        <v>136</v>
      </c>
      <c r="AH2181" t="s">
        <v>133</v>
      </c>
      <c r="AM2181" t="s">
        <v>135</v>
      </c>
      <c r="AO2181" t="s">
        <v>133</v>
      </c>
      <c r="AP2181" t="s">
        <v>133</v>
      </c>
      <c r="AQ2181" t="s">
        <v>133</v>
      </c>
      <c r="AR2181" t="s">
        <v>133</v>
      </c>
      <c r="AS2181" t="s">
        <v>133</v>
      </c>
      <c r="AT2181" t="s">
        <v>133</v>
      </c>
    </row>
    <row r="2182" spans="1:46" customFormat="1" x14ac:dyDescent="0.25">
      <c r="A2182">
        <v>327810</v>
      </c>
      <c r="B2182" t="s">
        <v>203</v>
      </c>
      <c r="P2182" t="s">
        <v>136</v>
      </c>
      <c r="AC2182" t="s">
        <v>136</v>
      </c>
      <c r="AO2182" t="s">
        <v>133</v>
      </c>
      <c r="AP2182" t="s">
        <v>133</v>
      </c>
      <c r="AQ2182" t="s">
        <v>133</v>
      </c>
      <c r="AR2182" t="s">
        <v>133</v>
      </c>
      <c r="AS2182" t="s">
        <v>133</v>
      </c>
      <c r="AT2182" t="s">
        <v>133</v>
      </c>
    </row>
    <row r="2183" spans="1:46" customFormat="1" x14ac:dyDescent="0.25">
      <c r="A2183">
        <v>330575</v>
      </c>
      <c r="B2183" t="s">
        <v>203</v>
      </c>
      <c r="P2183" t="s">
        <v>136</v>
      </c>
      <c r="AO2183" t="s">
        <v>133</v>
      </c>
      <c r="AP2183" t="s">
        <v>133</v>
      </c>
      <c r="AQ2183" t="s">
        <v>133</v>
      </c>
      <c r="AR2183" t="s">
        <v>133</v>
      </c>
      <c r="AS2183" t="s">
        <v>133</v>
      </c>
      <c r="AT2183" t="s">
        <v>133</v>
      </c>
    </row>
    <row r="2184" spans="1:46" customFormat="1" x14ac:dyDescent="0.25">
      <c r="A2184">
        <v>328682</v>
      </c>
      <c r="B2184" t="s">
        <v>203</v>
      </c>
      <c r="AA2184" t="s">
        <v>136</v>
      </c>
      <c r="AC2184" t="s">
        <v>136</v>
      </c>
      <c r="AD2184" t="s">
        <v>136</v>
      </c>
      <c r="AM2184" t="s">
        <v>136</v>
      </c>
      <c r="AO2184" t="s">
        <v>133</v>
      </c>
      <c r="AP2184" t="s">
        <v>133</v>
      </c>
      <c r="AQ2184" t="s">
        <v>133</v>
      </c>
      <c r="AR2184" t="s">
        <v>133</v>
      </c>
      <c r="AS2184" t="s">
        <v>133</v>
      </c>
      <c r="AT2184" t="s">
        <v>133</v>
      </c>
    </row>
    <row r="2185" spans="1:46" customFormat="1" x14ac:dyDescent="0.25">
      <c r="A2185">
        <v>339589</v>
      </c>
      <c r="B2185" t="s">
        <v>203</v>
      </c>
      <c r="E2185" t="s">
        <v>133</v>
      </c>
      <c r="AO2185" t="s">
        <v>133</v>
      </c>
      <c r="AP2185" t="s">
        <v>133</v>
      </c>
      <c r="AQ2185" t="s">
        <v>133</v>
      </c>
      <c r="AR2185" t="s">
        <v>133</v>
      </c>
      <c r="AS2185" t="s">
        <v>133</v>
      </c>
      <c r="AT2185" t="s">
        <v>133</v>
      </c>
    </row>
    <row r="2186" spans="1:46" customFormat="1" x14ac:dyDescent="0.25">
      <c r="A2186">
        <v>337286</v>
      </c>
      <c r="B2186" t="s">
        <v>203</v>
      </c>
      <c r="AC2186" t="s">
        <v>136</v>
      </c>
      <c r="AG2186" t="s">
        <v>133</v>
      </c>
      <c r="AH2186" t="s">
        <v>136</v>
      </c>
      <c r="AK2186" t="s">
        <v>136</v>
      </c>
      <c r="AO2186" t="s">
        <v>133</v>
      </c>
      <c r="AP2186" t="s">
        <v>133</v>
      </c>
      <c r="AQ2186" t="s">
        <v>133</v>
      </c>
      <c r="AR2186" t="s">
        <v>133</v>
      </c>
      <c r="AS2186" t="s">
        <v>133</v>
      </c>
      <c r="AT2186" t="s">
        <v>133</v>
      </c>
    </row>
    <row r="2187" spans="1:46" customFormat="1" x14ac:dyDescent="0.25">
      <c r="A2187">
        <v>331674</v>
      </c>
      <c r="B2187" t="s">
        <v>203</v>
      </c>
      <c r="AC2187" t="s">
        <v>136</v>
      </c>
      <c r="AG2187" t="s">
        <v>136</v>
      </c>
      <c r="AJ2187" t="s">
        <v>136</v>
      </c>
      <c r="AO2187" t="s">
        <v>133</v>
      </c>
      <c r="AP2187" t="s">
        <v>133</v>
      </c>
      <c r="AQ2187" t="s">
        <v>133</v>
      </c>
      <c r="AR2187" t="s">
        <v>133</v>
      </c>
      <c r="AS2187" t="s">
        <v>133</v>
      </c>
      <c r="AT2187" t="s">
        <v>133</v>
      </c>
    </row>
    <row r="2188" spans="1:46" customFormat="1" x14ac:dyDescent="0.25">
      <c r="A2188">
        <v>336573</v>
      </c>
      <c r="B2188" t="s">
        <v>203</v>
      </c>
      <c r="AC2188" t="s">
        <v>136</v>
      </c>
      <c r="AJ2188" t="s">
        <v>136</v>
      </c>
      <c r="AO2188" t="s">
        <v>133</v>
      </c>
      <c r="AP2188" t="s">
        <v>133</v>
      </c>
      <c r="AQ2188" t="s">
        <v>133</v>
      </c>
      <c r="AR2188" t="s">
        <v>133</v>
      </c>
      <c r="AS2188" t="s">
        <v>133</v>
      </c>
      <c r="AT2188" t="s">
        <v>133</v>
      </c>
    </row>
    <row r="2189" spans="1:46" customFormat="1" x14ac:dyDescent="0.25">
      <c r="A2189">
        <v>328152</v>
      </c>
      <c r="B2189" t="s">
        <v>203</v>
      </c>
      <c r="AC2189" t="s">
        <v>136</v>
      </c>
      <c r="AG2189" t="s">
        <v>136</v>
      </c>
      <c r="AI2189" t="s">
        <v>136</v>
      </c>
      <c r="AJ2189" t="s">
        <v>136</v>
      </c>
      <c r="AO2189" t="s">
        <v>133</v>
      </c>
      <c r="AP2189" t="s">
        <v>133</v>
      </c>
      <c r="AQ2189" t="s">
        <v>133</v>
      </c>
      <c r="AR2189" t="s">
        <v>133</v>
      </c>
      <c r="AS2189" t="s">
        <v>133</v>
      </c>
      <c r="AT2189" t="s">
        <v>133</v>
      </c>
    </row>
    <row r="2190" spans="1:46" customFormat="1" x14ac:dyDescent="0.25">
      <c r="A2190">
        <v>333786</v>
      </c>
      <c r="B2190" t="s">
        <v>203</v>
      </c>
      <c r="V2190" t="s">
        <v>136</v>
      </c>
      <c r="AI2190" t="s">
        <v>136</v>
      </c>
      <c r="AO2190" t="s">
        <v>133</v>
      </c>
      <c r="AP2190" t="s">
        <v>133</v>
      </c>
      <c r="AQ2190" t="s">
        <v>133</v>
      </c>
      <c r="AR2190" t="s">
        <v>133</v>
      </c>
      <c r="AS2190" t="s">
        <v>133</v>
      </c>
      <c r="AT2190" t="s">
        <v>133</v>
      </c>
    </row>
    <row r="2191" spans="1:46" customFormat="1" x14ac:dyDescent="0.25">
      <c r="A2191">
        <v>327308</v>
      </c>
      <c r="B2191" t="s">
        <v>203</v>
      </c>
      <c r="AD2191" t="s">
        <v>135</v>
      </c>
      <c r="AG2191" t="s">
        <v>136</v>
      </c>
      <c r="AO2191" t="s">
        <v>133</v>
      </c>
      <c r="AP2191" t="s">
        <v>133</v>
      </c>
      <c r="AQ2191" t="s">
        <v>133</v>
      </c>
      <c r="AR2191" t="s">
        <v>133</v>
      </c>
      <c r="AS2191" t="s">
        <v>133</v>
      </c>
      <c r="AT2191" t="s">
        <v>133</v>
      </c>
    </row>
    <row r="2192" spans="1:46" customFormat="1" x14ac:dyDescent="0.25">
      <c r="A2192">
        <v>335377</v>
      </c>
      <c r="B2192" t="s">
        <v>203</v>
      </c>
      <c r="AG2192" t="s">
        <v>136</v>
      </c>
      <c r="AI2192" t="s">
        <v>136</v>
      </c>
      <c r="AL2192" t="s">
        <v>136</v>
      </c>
      <c r="AO2192" t="s">
        <v>133</v>
      </c>
      <c r="AP2192" t="s">
        <v>133</v>
      </c>
      <c r="AQ2192" t="s">
        <v>133</v>
      </c>
      <c r="AR2192" t="s">
        <v>133</v>
      </c>
      <c r="AS2192" t="s">
        <v>133</v>
      </c>
      <c r="AT2192" t="s">
        <v>133</v>
      </c>
    </row>
    <row r="2193" spans="1:46" customFormat="1" x14ac:dyDescent="0.25">
      <c r="A2193">
        <v>337390</v>
      </c>
      <c r="B2193" t="s">
        <v>203</v>
      </c>
      <c r="AE2193" t="s">
        <v>136</v>
      </c>
      <c r="AI2193" t="s">
        <v>136</v>
      </c>
      <c r="AJ2193" t="s">
        <v>136</v>
      </c>
      <c r="AO2193" t="s">
        <v>133</v>
      </c>
      <c r="AQ2193" t="s">
        <v>133</v>
      </c>
    </row>
    <row r="2194" spans="1:46" customFormat="1" x14ac:dyDescent="0.25">
      <c r="A2194">
        <v>338972</v>
      </c>
      <c r="B2194" t="s">
        <v>203</v>
      </c>
      <c r="AG2194" t="s">
        <v>133</v>
      </c>
      <c r="AO2194" t="s">
        <v>133</v>
      </c>
      <c r="AP2194" t="s">
        <v>133</v>
      </c>
      <c r="AQ2194" t="s">
        <v>133</v>
      </c>
      <c r="AR2194" t="s">
        <v>133</v>
      </c>
      <c r="AS2194" t="s">
        <v>133</v>
      </c>
      <c r="AT2194" t="s">
        <v>133</v>
      </c>
    </row>
    <row r="2195" spans="1:46" customFormat="1" x14ac:dyDescent="0.25">
      <c r="A2195">
        <v>338857</v>
      </c>
      <c r="B2195" t="s">
        <v>203</v>
      </c>
      <c r="AA2195" t="s">
        <v>136</v>
      </c>
      <c r="AG2195" t="s">
        <v>136</v>
      </c>
      <c r="AO2195" t="s">
        <v>133</v>
      </c>
      <c r="AP2195" t="s">
        <v>133</v>
      </c>
      <c r="AQ2195" t="s">
        <v>133</v>
      </c>
      <c r="AR2195" t="s">
        <v>133</v>
      </c>
      <c r="AS2195" t="s">
        <v>133</v>
      </c>
      <c r="AT2195" t="s">
        <v>133</v>
      </c>
    </row>
    <row r="2196" spans="1:46" customFormat="1" x14ac:dyDescent="0.25">
      <c r="A2196">
        <v>336225</v>
      </c>
      <c r="B2196" t="s">
        <v>203</v>
      </c>
      <c r="W2196" t="s">
        <v>136</v>
      </c>
      <c r="AG2196" t="s">
        <v>135</v>
      </c>
      <c r="AI2196" t="s">
        <v>136</v>
      </c>
      <c r="AQ2196" t="s">
        <v>133</v>
      </c>
      <c r="AS2196" t="s">
        <v>133</v>
      </c>
      <c r="AT2196" t="s">
        <v>133</v>
      </c>
    </row>
    <row r="2197" spans="1:46" customFormat="1" x14ac:dyDescent="0.25">
      <c r="A2197">
        <v>338545</v>
      </c>
      <c r="B2197" t="s">
        <v>203</v>
      </c>
      <c r="AO2197" t="s">
        <v>133</v>
      </c>
      <c r="AP2197" t="s">
        <v>133</v>
      </c>
      <c r="AQ2197" t="s">
        <v>133</v>
      </c>
      <c r="AR2197" t="s">
        <v>133</v>
      </c>
      <c r="AS2197" t="s">
        <v>133</v>
      </c>
      <c r="AT2197" t="s">
        <v>133</v>
      </c>
    </row>
    <row r="2198" spans="1:46" customFormat="1" x14ac:dyDescent="0.25">
      <c r="A2198">
        <v>338538</v>
      </c>
      <c r="B2198" t="s">
        <v>203</v>
      </c>
      <c r="AA2198" t="s">
        <v>135</v>
      </c>
      <c r="AO2198" t="s">
        <v>133</v>
      </c>
      <c r="AP2198" t="s">
        <v>133</v>
      </c>
      <c r="AQ2198" t="s">
        <v>133</v>
      </c>
      <c r="AR2198" t="s">
        <v>133</v>
      </c>
      <c r="AS2198" t="s">
        <v>133</v>
      </c>
      <c r="AT2198" t="s">
        <v>133</v>
      </c>
    </row>
    <row r="2199" spans="1:46" customFormat="1" x14ac:dyDescent="0.25">
      <c r="A2199">
        <v>337980</v>
      </c>
      <c r="B2199" t="s">
        <v>203</v>
      </c>
      <c r="AE2199" t="s">
        <v>136</v>
      </c>
      <c r="AG2199" t="s">
        <v>136</v>
      </c>
      <c r="AM2199" t="s">
        <v>136</v>
      </c>
      <c r="AO2199" t="s">
        <v>133</v>
      </c>
      <c r="AP2199" t="s">
        <v>133</v>
      </c>
      <c r="AQ2199" t="s">
        <v>133</v>
      </c>
      <c r="AR2199" t="s">
        <v>133</v>
      </c>
      <c r="AS2199" t="s">
        <v>133</v>
      </c>
      <c r="AT2199" t="s">
        <v>133</v>
      </c>
    </row>
    <row r="2200" spans="1:46" customFormat="1" x14ac:dyDescent="0.25">
      <c r="A2200">
        <v>338782</v>
      </c>
      <c r="B2200" t="s">
        <v>203</v>
      </c>
      <c r="AO2200" t="s">
        <v>133</v>
      </c>
      <c r="AP2200" t="s">
        <v>133</v>
      </c>
      <c r="AQ2200" t="s">
        <v>133</v>
      </c>
      <c r="AR2200" t="s">
        <v>133</v>
      </c>
      <c r="AS2200" t="s">
        <v>133</v>
      </c>
      <c r="AT2200" t="s">
        <v>133</v>
      </c>
    </row>
    <row r="2201" spans="1:46" customFormat="1" x14ac:dyDescent="0.25">
      <c r="A2201">
        <v>327776</v>
      </c>
      <c r="B2201" t="s">
        <v>203</v>
      </c>
      <c r="H2201" t="s">
        <v>136</v>
      </c>
      <c r="AO2201" t="s">
        <v>133</v>
      </c>
      <c r="AP2201" t="s">
        <v>133</v>
      </c>
      <c r="AQ2201" t="s">
        <v>133</v>
      </c>
      <c r="AR2201" t="s">
        <v>133</v>
      </c>
      <c r="AS2201" t="s">
        <v>133</v>
      </c>
      <c r="AT2201" t="s">
        <v>133</v>
      </c>
    </row>
    <row r="2202" spans="1:46" customFormat="1" x14ac:dyDescent="0.25">
      <c r="A2202">
        <v>330230</v>
      </c>
      <c r="B2202" t="s">
        <v>203</v>
      </c>
      <c r="AF2202" t="s">
        <v>136</v>
      </c>
      <c r="AK2202" t="s">
        <v>136</v>
      </c>
      <c r="AO2202" t="s">
        <v>133</v>
      </c>
      <c r="AP2202" t="s">
        <v>133</v>
      </c>
      <c r="AQ2202" t="s">
        <v>133</v>
      </c>
      <c r="AR2202" t="s">
        <v>133</v>
      </c>
      <c r="AS2202" t="s">
        <v>133</v>
      </c>
      <c r="AT2202" t="s">
        <v>133</v>
      </c>
    </row>
    <row r="2203" spans="1:46" customFormat="1" x14ac:dyDescent="0.25">
      <c r="A2203">
        <v>331533</v>
      </c>
      <c r="B2203" t="s">
        <v>203</v>
      </c>
      <c r="AC2203" t="s">
        <v>136</v>
      </c>
      <c r="AG2203" t="s">
        <v>133</v>
      </c>
      <c r="AJ2203" t="s">
        <v>136</v>
      </c>
      <c r="AM2203" t="s">
        <v>136</v>
      </c>
      <c r="AO2203" t="s">
        <v>133</v>
      </c>
      <c r="AP2203" t="s">
        <v>133</v>
      </c>
      <c r="AQ2203" t="s">
        <v>133</v>
      </c>
      <c r="AR2203" t="s">
        <v>133</v>
      </c>
      <c r="AS2203" t="s">
        <v>133</v>
      </c>
      <c r="AT2203" t="s">
        <v>133</v>
      </c>
    </row>
    <row r="2204" spans="1:46" customFormat="1" x14ac:dyDescent="0.25">
      <c r="A2204">
        <v>333701</v>
      </c>
      <c r="B2204" t="s">
        <v>203</v>
      </c>
      <c r="AC2204" t="s">
        <v>136</v>
      </c>
      <c r="AG2204" t="s">
        <v>136</v>
      </c>
      <c r="AH2204" t="s">
        <v>136</v>
      </c>
      <c r="AL2204" t="s">
        <v>136</v>
      </c>
      <c r="AO2204" t="s">
        <v>133</v>
      </c>
      <c r="AP2204" t="s">
        <v>133</v>
      </c>
      <c r="AQ2204" t="s">
        <v>133</v>
      </c>
      <c r="AR2204" t="s">
        <v>133</v>
      </c>
      <c r="AS2204" t="s">
        <v>133</v>
      </c>
      <c r="AT2204" t="s">
        <v>133</v>
      </c>
    </row>
    <row r="2205" spans="1:46" customFormat="1" x14ac:dyDescent="0.25">
      <c r="A2205">
        <v>336207</v>
      </c>
      <c r="B2205" t="s">
        <v>203</v>
      </c>
      <c r="P2205" t="s">
        <v>136</v>
      </c>
      <c r="X2205" t="s">
        <v>135</v>
      </c>
      <c r="AG2205" t="s">
        <v>136</v>
      </c>
      <c r="AO2205" t="s">
        <v>133</v>
      </c>
      <c r="AP2205" t="s">
        <v>133</v>
      </c>
      <c r="AQ2205" t="s">
        <v>133</v>
      </c>
      <c r="AR2205" t="s">
        <v>133</v>
      </c>
      <c r="AS2205" t="s">
        <v>133</v>
      </c>
      <c r="AT2205" t="s">
        <v>133</v>
      </c>
    </row>
    <row r="2206" spans="1:46" customFormat="1" x14ac:dyDescent="0.25">
      <c r="A2206">
        <v>336229</v>
      </c>
      <c r="B2206" t="s">
        <v>203</v>
      </c>
      <c r="V2206" t="s">
        <v>136</v>
      </c>
      <c r="AM2206" t="s">
        <v>135</v>
      </c>
      <c r="AO2206" t="s">
        <v>133</v>
      </c>
      <c r="AP2206" t="s">
        <v>133</v>
      </c>
      <c r="AQ2206" t="s">
        <v>133</v>
      </c>
      <c r="AR2206" t="s">
        <v>133</v>
      </c>
      <c r="AS2206" t="s">
        <v>133</v>
      </c>
      <c r="AT2206" t="s">
        <v>133</v>
      </c>
    </row>
    <row r="2207" spans="1:46" customFormat="1" x14ac:dyDescent="0.25">
      <c r="A2207">
        <v>336301</v>
      </c>
      <c r="B2207" t="s">
        <v>203</v>
      </c>
      <c r="I2207" t="s">
        <v>135</v>
      </c>
      <c r="AI2207" t="s">
        <v>136</v>
      </c>
      <c r="AM2207" t="s">
        <v>136</v>
      </c>
      <c r="AO2207" t="s">
        <v>133</v>
      </c>
      <c r="AP2207" t="s">
        <v>133</v>
      </c>
      <c r="AQ2207" t="s">
        <v>133</v>
      </c>
      <c r="AR2207" t="s">
        <v>133</v>
      </c>
      <c r="AS2207" t="s">
        <v>133</v>
      </c>
      <c r="AT2207" t="s">
        <v>133</v>
      </c>
    </row>
    <row r="2208" spans="1:46" customFormat="1" x14ac:dyDescent="0.25">
      <c r="A2208">
        <v>336440</v>
      </c>
      <c r="B2208" t="s">
        <v>203</v>
      </c>
      <c r="I2208" t="s">
        <v>136</v>
      </c>
      <c r="N2208" t="s">
        <v>136</v>
      </c>
      <c r="Z2208" t="s">
        <v>136</v>
      </c>
      <c r="AO2208" t="s">
        <v>133</v>
      </c>
      <c r="AP2208" t="s">
        <v>133</v>
      </c>
      <c r="AQ2208" t="s">
        <v>133</v>
      </c>
      <c r="AR2208" t="s">
        <v>133</v>
      </c>
      <c r="AS2208" t="s">
        <v>133</v>
      </c>
      <c r="AT2208" t="s">
        <v>133</v>
      </c>
    </row>
    <row r="2209" spans="1:46" customFormat="1" x14ac:dyDescent="0.25">
      <c r="A2209">
        <v>336880</v>
      </c>
      <c r="B2209" t="s">
        <v>203</v>
      </c>
      <c r="P2209" t="s">
        <v>136</v>
      </c>
      <c r="AM2209" t="s">
        <v>136</v>
      </c>
      <c r="AO2209" t="s">
        <v>133</v>
      </c>
      <c r="AP2209" t="s">
        <v>133</v>
      </c>
      <c r="AQ2209" t="s">
        <v>133</v>
      </c>
      <c r="AR2209" t="s">
        <v>133</v>
      </c>
      <c r="AS2209" t="s">
        <v>133</v>
      </c>
      <c r="AT2209" t="s">
        <v>133</v>
      </c>
    </row>
    <row r="2210" spans="1:46" customFormat="1" x14ac:dyDescent="0.25">
      <c r="A2210">
        <v>337579</v>
      </c>
      <c r="B2210" t="s">
        <v>203</v>
      </c>
      <c r="H2210" t="s">
        <v>136</v>
      </c>
      <c r="AJ2210" t="s">
        <v>135</v>
      </c>
      <c r="AM2210" t="s">
        <v>135</v>
      </c>
      <c r="AO2210" t="s">
        <v>133</v>
      </c>
      <c r="AP2210" t="s">
        <v>133</v>
      </c>
      <c r="AQ2210" t="s">
        <v>133</v>
      </c>
      <c r="AR2210" t="s">
        <v>133</v>
      </c>
      <c r="AS2210" t="s">
        <v>133</v>
      </c>
      <c r="AT2210" t="s">
        <v>133</v>
      </c>
    </row>
    <row r="2211" spans="1:46" customFormat="1" x14ac:dyDescent="0.25">
      <c r="A2211">
        <v>337809</v>
      </c>
      <c r="B2211" t="s">
        <v>203</v>
      </c>
      <c r="AL2211" t="s">
        <v>135</v>
      </c>
      <c r="AM2211" t="s">
        <v>136</v>
      </c>
      <c r="AO2211" t="s">
        <v>133</v>
      </c>
      <c r="AP2211" t="s">
        <v>133</v>
      </c>
      <c r="AQ2211" t="s">
        <v>133</v>
      </c>
      <c r="AR2211" t="s">
        <v>133</v>
      </c>
      <c r="AS2211" t="s">
        <v>133</v>
      </c>
      <c r="AT2211" t="s">
        <v>133</v>
      </c>
    </row>
    <row r="2212" spans="1:46" customFormat="1" x14ac:dyDescent="0.25">
      <c r="A2212">
        <v>338556</v>
      </c>
      <c r="B2212" t="s">
        <v>203</v>
      </c>
      <c r="AM2212" t="s">
        <v>135</v>
      </c>
      <c r="AO2212" t="s">
        <v>133</v>
      </c>
      <c r="AP2212" t="s">
        <v>133</v>
      </c>
      <c r="AQ2212" t="s">
        <v>133</v>
      </c>
      <c r="AR2212" t="s">
        <v>133</v>
      </c>
      <c r="AS2212" t="s">
        <v>133</v>
      </c>
      <c r="AT2212" t="s">
        <v>133</v>
      </c>
    </row>
    <row r="2213" spans="1:46" customFormat="1" x14ac:dyDescent="0.25">
      <c r="A2213">
        <v>338875</v>
      </c>
      <c r="B2213" t="s">
        <v>203</v>
      </c>
      <c r="AG2213" t="s">
        <v>133</v>
      </c>
      <c r="AJ2213" t="s">
        <v>135</v>
      </c>
      <c r="AK2213" t="s">
        <v>135</v>
      </c>
      <c r="AO2213" t="s">
        <v>133</v>
      </c>
      <c r="AP2213" t="s">
        <v>133</v>
      </c>
      <c r="AQ2213" t="s">
        <v>133</v>
      </c>
      <c r="AR2213" t="s">
        <v>133</v>
      </c>
      <c r="AS2213" t="s">
        <v>133</v>
      </c>
      <c r="AT2213" t="s">
        <v>133</v>
      </c>
    </row>
    <row r="2214" spans="1:46" customFormat="1" x14ac:dyDescent="0.25">
      <c r="A2214">
        <v>335947</v>
      </c>
      <c r="B2214" t="s">
        <v>203</v>
      </c>
      <c r="AC2214" t="s">
        <v>136</v>
      </c>
      <c r="AJ2214" t="s">
        <v>136</v>
      </c>
      <c r="AL2214" t="s">
        <v>136</v>
      </c>
      <c r="AM2214" t="s">
        <v>136</v>
      </c>
      <c r="AO2214" t="s">
        <v>133</v>
      </c>
      <c r="AP2214" t="s">
        <v>133</v>
      </c>
      <c r="AQ2214" t="s">
        <v>133</v>
      </c>
      <c r="AR2214" t="s">
        <v>133</v>
      </c>
      <c r="AS2214" t="s">
        <v>133</v>
      </c>
      <c r="AT2214" t="s">
        <v>133</v>
      </c>
    </row>
    <row r="2215" spans="1:46" customFormat="1" x14ac:dyDescent="0.25">
      <c r="A2215">
        <v>327914</v>
      </c>
      <c r="B2215" t="s">
        <v>203</v>
      </c>
      <c r="AG2215" t="s">
        <v>135</v>
      </c>
      <c r="AK2215" t="s">
        <v>136</v>
      </c>
      <c r="AL2215" t="s">
        <v>136</v>
      </c>
      <c r="AM2215" t="s">
        <v>136</v>
      </c>
      <c r="AO2215" t="s">
        <v>133</v>
      </c>
      <c r="AP2215" t="s">
        <v>133</v>
      </c>
      <c r="AQ2215" t="s">
        <v>133</v>
      </c>
      <c r="AR2215" t="s">
        <v>133</v>
      </c>
      <c r="AS2215" t="s">
        <v>133</v>
      </c>
      <c r="AT2215" t="s">
        <v>133</v>
      </c>
    </row>
    <row r="2216" spans="1:46" customFormat="1" x14ac:dyDescent="0.25">
      <c r="A2216">
        <v>334722</v>
      </c>
      <c r="B2216" t="s">
        <v>203</v>
      </c>
      <c r="P2216" t="s">
        <v>136</v>
      </c>
      <c r="AG2216" t="s">
        <v>135</v>
      </c>
      <c r="AJ2216" t="s">
        <v>136</v>
      </c>
      <c r="AM2216" t="s">
        <v>135</v>
      </c>
      <c r="AO2216" t="s">
        <v>133</v>
      </c>
      <c r="AP2216" t="s">
        <v>133</v>
      </c>
      <c r="AQ2216" t="s">
        <v>133</v>
      </c>
      <c r="AR2216" t="s">
        <v>133</v>
      </c>
      <c r="AS2216" t="s">
        <v>133</v>
      </c>
      <c r="AT2216" t="s">
        <v>133</v>
      </c>
    </row>
    <row r="2217" spans="1:46" customFormat="1" x14ac:dyDescent="0.25">
      <c r="A2217">
        <v>331448</v>
      </c>
      <c r="B2217" t="s">
        <v>203</v>
      </c>
      <c r="N2217" t="s">
        <v>136</v>
      </c>
      <c r="AG2217" t="s">
        <v>135</v>
      </c>
      <c r="AJ2217" t="s">
        <v>136</v>
      </c>
      <c r="AO2217" t="s">
        <v>133</v>
      </c>
      <c r="AP2217" t="s">
        <v>133</v>
      </c>
      <c r="AQ2217" t="s">
        <v>133</v>
      </c>
      <c r="AR2217" t="s">
        <v>133</v>
      </c>
      <c r="AS2217" t="s">
        <v>133</v>
      </c>
      <c r="AT2217" t="s">
        <v>133</v>
      </c>
    </row>
    <row r="2218" spans="1:46" customFormat="1" x14ac:dyDescent="0.25">
      <c r="A2218">
        <v>334180</v>
      </c>
      <c r="B2218" t="s">
        <v>203</v>
      </c>
      <c r="AC2218" t="s">
        <v>136</v>
      </c>
      <c r="AG2218" t="s">
        <v>136</v>
      </c>
      <c r="AM2218" t="s">
        <v>136</v>
      </c>
      <c r="AO2218" t="s">
        <v>133</v>
      </c>
      <c r="AP2218" t="s">
        <v>133</v>
      </c>
      <c r="AQ2218" t="s">
        <v>133</v>
      </c>
      <c r="AR2218" t="s">
        <v>133</v>
      </c>
      <c r="AS2218" t="s">
        <v>133</v>
      </c>
      <c r="AT2218" t="s">
        <v>133</v>
      </c>
    </row>
    <row r="2219" spans="1:46" customFormat="1" x14ac:dyDescent="0.25">
      <c r="A2219">
        <v>336536</v>
      </c>
      <c r="B2219" t="s">
        <v>203</v>
      </c>
      <c r="AJ2219" t="s">
        <v>135</v>
      </c>
      <c r="AM2219" t="s">
        <v>136</v>
      </c>
      <c r="AO2219" t="s">
        <v>133</v>
      </c>
      <c r="AP2219" t="s">
        <v>133</v>
      </c>
      <c r="AQ2219" t="s">
        <v>133</v>
      </c>
      <c r="AR2219" t="s">
        <v>133</v>
      </c>
      <c r="AS2219" t="s">
        <v>133</v>
      </c>
      <c r="AT2219" t="s">
        <v>133</v>
      </c>
    </row>
    <row r="2220" spans="1:46" customFormat="1" x14ac:dyDescent="0.25">
      <c r="A2220">
        <v>338818</v>
      </c>
      <c r="B2220" t="s">
        <v>203</v>
      </c>
      <c r="P2220" t="s">
        <v>135</v>
      </c>
      <c r="AE2220" t="s">
        <v>136</v>
      </c>
      <c r="AJ2220" t="s">
        <v>135</v>
      </c>
      <c r="AO2220" t="s">
        <v>133</v>
      </c>
      <c r="AP2220" t="s">
        <v>133</v>
      </c>
      <c r="AQ2220" t="s">
        <v>133</v>
      </c>
      <c r="AR2220" t="s">
        <v>133</v>
      </c>
      <c r="AS2220" t="s">
        <v>133</v>
      </c>
      <c r="AT2220" t="s">
        <v>133</v>
      </c>
    </row>
    <row r="2221" spans="1:46" customFormat="1" x14ac:dyDescent="0.25">
      <c r="A2221">
        <v>338280</v>
      </c>
      <c r="B2221" t="s">
        <v>203</v>
      </c>
      <c r="I2221" t="s">
        <v>135</v>
      </c>
      <c r="U2221" t="s">
        <v>136</v>
      </c>
      <c r="AA2221" t="s">
        <v>135</v>
      </c>
      <c r="AM2221" t="s">
        <v>135</v>
      </c>
      <c r="AO2221" t="s">
        <v>133</v>
      </c>
      <c r="AP2221" t="s">
        <v>133</v>
      </c>
      <c r="AQ2221" t="s">
        <v>133</v>
      </c>
      <c r="AR2221" t="s">
        <v>133</v>
      </c>
      <c r="AS2221" t="s">
        <v>133</v>
      </c>
      <c r="AT2221" t="s">
        <v>133</v>
      </c>
    </row>
    <row r="2222" spans="1:46" customFormat="1" x14ac:dyDescent="0.25">
      <c r="A2222">
        <v>331460</v>
      </c>
      <c r="B2222" t="s">
        <v>203</v>
      </c>
      <c r="P2222" t="s">
        <v>136</v>
      </c>
      <c r="AJ2222" t="s">
        <v>136</v>
      </c>
      <c r="AM2222" t="s">
        <v>136</v>
      </c>
      <c r="AO2222" t="s">
        <v>133</v>
      </c>
      <c r="AP2222" t="s">
        <v>133</v>
      </c>
      <c r="AQ2222" t="s">
        <v>133</v>
      </c>
      <c r="AR2222" t="s">
        <v>133</v>
      </c>
      <c r="AS2222" t="s">
        <v>133</v>
      </c>
      <c r="AT2222" t="s">
        <v>133</v>
      </c>
    </row>
    <row r="2223" spans="1:46" customFormat="1" x14ac:dyDescent="0.25">
      <c r="A2223">
        <v>327885</v>
      </c>
      <c r="B2223" t="s">
        <v>203</v>
      </c>
      <c r="AL2223" t="s">
        <v>135</v>
      </c>
      <c r="AO2223" t="s">
        <v>133</v>
      </c>
      <c r="AP2223" t="s">
        <v>133</v>
      </c>
      <c r="AQ2223" t="s">
        <v>133</v>
      </c>
      <c r="AR2223" t="s">
        <v>133</v>
      </c>
      <c r="AS2223" t="s">
        <v>133</v>
      </c>
      <c r="AT2223" t="s">
        <v>133</v>
      </c>
    </row>
    <row r="2224" spans="1:46" customFormat="1" x14ac:dyDescent="0.25">
      <c r="A2224">
        <v>335530</v>
      </c>
      <c r="B2224" t="s">
        <v>203</v>
      </c>
      <c r="AG2224" t="s">
        <v>133</v>
      </c>
      <c r="AL2224" t="s">
        <v>135</v>
      </c>
      <c r="AO2224" t="s">
        <v>133</v>
      </c>
      <c r="AP2224" t="s">
        <v>133</v>
      </c>
      <c r="AQ2224" t="s">
        <v>133</v>
      </c>
      <c r="AR2224" t="s">
        <v>133</v>
      </c>
      <c r="AS2224" t="s">
        <v>133</v>
      </c>
      <c r="AT2224" t="s">
        <v>133</v>
      </c>
    </row>
    <row r="2225" spans="1:46" customFormat="1" x14ac:dyDescent="0.25">
      <c r="A2225">
        <v>325593</v>
      </c>
      <c r="B2225" t="s">
        <v>203</v>
      </c>
      <c r="AG2225" t="s">
        <v>136</v>
      </c>
      <c r="AJ2225" t="s">
        <v>136</v>
      </c>
      <c r="AM2225" t="s">
        <v>136</v>
      </c>
      <c r="AO2225" t="s">
        <v>133</v>
      </c>
      <c r="AP2225" t="s">
        <v>133</v>
      </c>
      <c r="AQ2225" t="s">
        <v>133</v>
      </c>
      <c r="AR2225" t="s">
        <v>133</v>
      </c>
      <c r="AS2225" t="s">
        <v>133</v>
      </c>
      <c r="AT2225" t="s">
        <v>133</v>
      </c>
    </row>
    <row r="2226" spans="1:46" customFormat="1" x14ac:dyDescent="0.25">
      <c r="A2226">
        <v>326207</v>
      </c>
      <c r="B2226" t="s">
        <v>203</v>
      </c>
      <c r="AC2226" t="s">
        <v>136</v>
      </c>
      <c r="AG2226" t="s">
        <v>135</v>
      </c>
      <c r="AO2226" t="s">
        <v>133</v>
      </c>
      <c r="AP2226" t="s">
        <v>133</v>
      </c>
      <c r="AQ2226" t="s">
        <v>133</v>
      </c>
      <c r="AR2226" t="s">
        <v>133</v>
      </c>
      <c r="AS2226" t="s">
        <v>133</v>
      </c>
      <c r="AT2226" t="s">
        <v>133</v>
      </c>
    </row>
    <row r="2227" spans="1:46" customFormat="1" x14ac:dyDescent="0.25">
      <c r="A2227">
        <v>335118</v>
      </c>
      <c r="B2227" t="s">
        <v>203</v>
      </c>
      <c r="AO2227" t="s">
        <v>133</v>
      </c>
      <c r="AP2227" t="s">
        <v>133</v>
      </c>
      <c r="AQ2227" t="s">
        <v>133</v>
      </c>
      <c r="AR2227" t="s">
        <v>133</v>
      </c>
      <c r="AS2227" t="s">
        <v>133</v>
      </c>
      <c r="AT2227" t="s">
        <v>133</v>
      </c>
    </row>
    <row r="2228" spans="1:46" customFormat="1" x14ac:dyDescent="0.25">
      <c r="A2228">
        <v>335303</v>
      </c>
      <c r="B2228" t="s">
        <v>203</v>
      </c>
      <c r="P2228" t="s">
        <v>136</v>
      </c>
      <c r="AC2228" t="s">
        <v>136</v>
      </c>
      <c r="AG2228" t="s">
        <v>136</v>
      </c>
      <c r="AJ2228" t="s">
        <v>135</v>
      </c>
      <c r="AO2228" t="s">
        <v>133</v>
      </c>
      <c r="AP2228" t="s">
        <v>133</v>
      </c>
      <c r="AQ2228" t="s">
        <v>133</v>
      </c>
      <c r="AR2228" t="s">
        <v>133</v>
      </c>
      <c r="AS2228" t="s">
        <v>133</v>
      </c>
      <c r="AT2228" t="s">
        <v>133</v>
      </c>
    </row>
    <row r="2229" spans="1:46" customFormat="1" x14ac:dyDescent="0.25">
      <c r="A2229">
        <v>336296</v>
      </c>
      <c r="B2229" t="s">
        <v>203</v>
      </c>
      <c r="P2229" t="s">
        <v>136</v>
      </c>
      <c r="AM2229" t="s">
        <v>136</v>
      </c>
      <c r="AO2229" t="s">
        <v>133</v>
      </c>
      <c r="AP2229" t="s">
        <v>133</v>
      </c>
      <c r="AQ2229" t="s">
        <v>133</v>
      </c>
      <c r="AR2229" t="s">
        <v>133</v>
      </c>
      <c r="AS2229" t="s">
        <v>133</v>
      </c>
      <c r="AT2229" t="s">
        <v>133</v>
      </c>
    </row>
    <row r="2230" spans="1:46" customFormat="1" x14ac:dyDescent="0.25">
      <c r="A2230">
        <v>336072</v>
      </c>
      <c r="B2230" t="s">
        <v>203</v>
      </c>
      <c r="AG2230" t="s">
        <v>136</v>
      </c>
      <c r="AJ2230" t="s">
        <v>136</v>
      </c>
      <c r="AL2230" t="s">
        <v>135</v>
      </c>
      <c r="AO2230" t="s">
        <v>133</v>
      </c>
      <c r="AP2230" t="s">
        <v>133</v>
      </c>
      <c r="AQ2230" t="s">
        <v>133</v>
      </c>
      <c r="AR2230" t="s">
        <v>133</v>
      </c>
      <c r="AS2230" t="s">
        <v>133</v>
      </c>
      <c r="AT2230" t="s">
        <v>133</v>
      </c>
    </row>
    <row r="2231" spans="1:46" customFormat="1" x14ac:dyDescent="0.25">
      <c r="A2231">
        <v>335975</v>
      </c>
      <c r="B2231" t="s">
        <v>203</v>
      </c>
      <c r="AG2231" t="s">
        <v>136</v>
      </c>
      <c r="AM2231" t="s">
        <v>135</v>
      </c>
      <c r="AO2231" t="s">
        <v>133</v>
      </c>
      <c r="AP2231" t="s">
        <v>133</v>
      </c>
      <c r="AQ2231" t="s">
        <v>133</v>
      </c>
      <c r="AR2231" t="s">
        <v>133</v>
      </c>
      <c r="AS2231" t="s">
        <v>133</v>
      </c>
      <c r="AT2231" t="s">
        <v>133</v>
      </c>
    </row>
    <row r="2232" spans="1:46" customFormat="1" x14ac:dyDescent="0.25">
      <c r="A2232">
        <v>328600</v>
      </c>
      <c r="B2232" t="s">
        <v>203</v>
      </c>
      <c r="AC2232" t="s">
        <v>136</v>
      </c>
      <c r="AG2232" t="s">
        <v>136</v>
      </c>
      <c r="AJ2232" t="s">
        <v>136</v>
      </c>
      <c r="AO2232" t="s">
        <v>133</v>
      </c>
      <c r="AP2232" t="s">
        <v>133</v>
      </c>
      <c r="AQ2232" t="s">
        <v>133</v>
      </c>
      <c r="AR2232" t="s">
        <v>133</v>
      </c>
      <c r="AS2232" t="s">
        <v>133</v>
      </c>
      <c r="AT2232" t="s">
        <v>133</v>
      </c>
    </row>
    <row r="2233" spans="1:46" customFormat="1" x14ac:dyDescent="0.25">
      <c r="A2233">
        <v>329900</v>
      </c>
      <c r="B2233" t="s">
        <v>203</v>
      </c>
      <c r="AC2233" t="s">
        <v>135</v>
      </c>
      <c r="AO2233" t="s">
        <v>133</v>
      </c>
      <c r="AP2233" t="s">
        <v>133</v>
      </c>
      <c r="AQ2233" t="s">
        <v>133</v>
      </c>
      <c r="AR2233" t="s">
        <v>133</v>
      </c>
      <c r="AS2233" t="s">
        <v>133</v>
      </c>
      <c r="AT2233" t="s">
        <v>133</v>
      </c>
    </row>
    <row r="2234" spans="1:46" customFormat="1" x14ac:dyDescent="0.25">
      <c r="A2234">
        <v>337441</v>
      </c>
      <c r="B2234" t="s">
        <v>203</v>
      </c>
      <c r="V2234" t="s">
        <v>136</v>
      </c>
      <c r="AG2234" t="s">
        <v>136</v>
      </c>
      <c r="AM2234" t="s">
        <v>136</v>
      </c>
      <c r="AO2234" t="s">
        <v>133</v>
      </c>
      <c r="AP2234" t="s">
        <v>133</v>
      </c>
      <c r="AQ2234" t="s">
        <v>133</v>
      </c>
      <c r="AR2234" t="s">
        <v>133</v>
      </c>
      <c r="AS2234" t="s">
        <v>133</v>
      </c>
      <c r="AT2234" t="s">
        <v>133</v>
      </c>
    </row>
    <row r="2235" spans="1:46" customFormat="1" x14ac:dyDescent="0.25">
      <c r="A2235">
        <v>336746</v>
      </c>
      <c r="B2235" t="s">
        <v>203</v>
      </c>
      <c r="AC2235" t="s">
        <v>136</v>
      </c>
      <c r="AG2235" t="s">
        <v>136</v>
      </c>
      <c r="AJ2235" t="s">
        <v>136</v>
      </c>
      <c r="AM2235" t="s">
        <v>136</v>
      </c>
      <c r="AO2235" t="s">
        <v>133</v>
      </c>
      <c r="AP2235" t="s">
        <v>133</v>
      </c>
      <c r="AQ2235" t="s">
        <v>133</v>
      </c>
      <c r="AR2235" t="s">
        <v>133</v>
      </c>
      <c r="AS2235" t="s">
        <v>133</v>
      </c>
      <c r="AT2235" t="s">
        <v>133</v>
      </c>
    </row>
    <row r="2236" spans="1:46" customFormat="1" x14ac:dyDescent="0.25">
      <c r="A2236">
        <v>334302</v>
      </c>
      <c r="B2236" t="s">
        <v>203</v>
      </c>
      <c r="AC2236" t="s">
        <v>136</v>
      </c>
      <c r="AE2236" t="s">
        <v>136</v>
      </c>
      <c r="AG2236" t="s">
        <v>136</v>
      </c>
      <c r="AK2236" t="s">
        <v>136</v>
      </c>
      <c r="AO2236" t="s">
        <v>133</v>
      </c>
      <c r="AP2236" t="s">
        <v>133</v>
      </c>
      <c r="AQ2236" t="s">
        <v>133</v>
      </c>
      <c r="AR2236" t="s">
        <v>133</v>
      </c>
      <c r="AS2236" t="s">
        <v>133</v>
      </c>
      <c r="AT2236" t="s">
        <v>133</v>
      </c>
    </row>
    <row r="2237" spans="1:46" customFormat="1" x14ac:dyDescent="0.25">
      <c r="A2237">
        <v>338876</v>
      </c>
      <c r="B2237" t="s">
        <v>203</v>
      </c>
      <c r="AG2237" t="s">
        <v>136</v>
      </c>
      <c r="AJ2237" t="s">
        <v>135</v>
      </c>
      <c r="AK2237" t="s">
        <v>135</v>
      </c>
      <c r="AO2237" t="s">
        <v>133</v>
      </c>
      <c r="AP2237" t="s">
        <v>133</v>
      </c>
      <c r="AQ2237" t="s">
        <v>133</v>
      </c>
      <c r="AR2237" t="s">
        <v>133</v>
      </c>
      <c r="AS2237" t="s">
        <v>133</v>
      </c>
      <c r="AT2237" t="s">
        <v>133</v>
      </c>
    </row>
    <row r="2238" spans="1:46" customFormat="1" x14ac:dyDescent="0.25">
      <c r="A2238">
        <v>338819</v>
      </c>
      <c r="B2238" t="s">
        <v>203</v>
      </c>
      <c r="AC2238" t="s">
        <v>136</v>
      </c>
      <c r="AM2238" t="s">
        <v>135</v>
      </c>
      <c r="AO2238" t="s">
        <v>133</v>
      </c>
      <c r="AP2238" t="s">
        <v>133</v>
      </c>
      <c r="AQ2238" t="s">
        <v>133</v>
      </c>
      <c r="AR2238" t="s">
        <v>133</v>
      </c>
      <c r="AS2238" t="s">
        <v>133</v>
      </c>
      <c r="AT2238" t="s">
        <v>133</v>
      </c>
    </row>
    <row r="2239" spans="1:46" customFormat="1" x14ac:dyDescent="0.25">
      <c r="A2239">
        <v>334630</v>
      </c>
      <c r="B2239" t="s">
        <v>203</v>
      </c>
      <c r="AE2239" t="s">
        <v>136</v>
      </c>
      <c r="AG2239" t="s">
        <v>136</v>
      </c>
      <c r="AK2239" t="s">
        <v>136</v>
      </c>
      <c r="AO2239" t="s">
        <v>133</v>
      </c>
      <c r="AP2239" t="s">
        <v>133</v>
      </c>
      <c r="AQ2239" t="s">
        <v>133</v>
      </c>
      <c r="AR2239" t="s">
        <v>133</v>
      </c>
      <c r="AS2239" t="s">
        <v>133</v>
      </c>
      <c r="AT2239" t="s">
        <v>133</v>
      </c>
    </row>
    <row r="2240" spans="1:46" customFormat="1" x14ac:dyDescent="0.25">
      <c r="A2240">
        <v>335131</v>
      </c>
      <c r="B2240" t="s">
        <v>203</v>
      </c>
      <c r="J2240" t="s">
        <v>136</v>
      </c>
      <c r="P2240" t="s">
        <v>136</v>
      </c>
      <c r="AG2240" t="s">
        <v>136</v>
      </c>
      <c r="AL2240" t="s">
        <v>136</v>
      </c>
      <c r="AO2240" t="s">
        <v>133</v>
      </c>
      <c r="AP2240" t="s">
        <v>133</v>
      </c>
      <c r="AQ2240" t="s">
        <v>133</v>
      </c>
      <c r="AR2240" t="s">
        <v>133</v>
      </c>
      <c r="AS2240" t="s">
        <v>133</v>
      </c>
      <c r="AT2240" t="s">
        <v>133</v>
      </c>
    </row>
    <row r="2241" spans="1:46" customFormat="1" x14ac:dyDescent="0.25">
      <c r="A2241">
        <v>330571</v>
      </c>
      <c r="B2241" t="s">
        <v>203</v>
      </c>
      <c r="M2241" t="s">
        <v>136</v>
      </c>
      <c r="AG2241" t="s">
        <v>136</v>
      </c>
      <c r="AQ2241" t="s">
        <v>133</v>
      </c>
      <c r="AT2241" t="s">
        <v>133</v>
      </c>
    </row>
    <row r="2242" spans="1:46" customFormat="1" x14ac:dyDescent="0.25">
      <c r="A2242">
        <v>333173</v>
      </c>
      <c r="B2242" t="s">
        <v>203</v>
      </c>
      <c r="W2242" t="s">
        <v>136</v>
      </c>
      <c r="AJ2242" t="s">
        <v>135</v>
      </c>
      <c r="AK2242" t="s">
        <v>133</v>
      </c>
      <c r="AM2242" t="s">
        <v>135</v>
      </c>
      <c r="AO2242" t="s">
        <v>133</v>
      </c>
      <c r="AP2242" t="s">
        <v>133</v>
      </c>
      <c r="AQ2242" t="s">
        <v>133</v>
      </c>
      <c r="AR2242" t="s">
        <v>133</v>
      </c>
      <c r="AS2242" t="s">
        <v>133</v>
      </c>
      <c r="AT2242" t="s">
        <v>133</v>
      </c>
    </row>
    <row r="2243" spans="1:46" customFormat="1" x14ac:dyDescent="0.25">
      <c r="A2243">
        <v>337920</v>
      </c>
      <c r="B2243" t="s">
        <v>203</v>
      </c>
      <c r="N2243" t="s">
        <v>136</v>
      </c>
      <c r="W2243" t="s">
        <v>136</v>
      </c>
      <c r="AJ2243" t="s">
        <v>136</v>
      </c>
      <c r="AK2243" t="s">
        <v>136</v>
      </c>
      <c r="AO2243" t="s">
        <v>133</v>
      </c>
      <c r="AP2243" t="s">
        <v>133</v>
      </c>
      <c r="AQ2243" t="s">
        <v>133</v>
      </c>
      <c r="AR2243" t="s">
        <v>133</v>
      </c>
      <c r="AS2243" t="s">
        <v>133</v>
      </c>
      <c r="AT2243" t="s">
        <v>133</v>
      </c>
    </row>
    <row r="2244" spans="1:46" customFormat="1" x14ac:dyDescent="0.25">
      <c r="A2244">
        <v>338515</v>
      </c>
      <c r="B2244" t="s">
        <v>203</v>
      </c>
      <c r="N2244" t="s">
        <v>136</v>
      </c>
      <c r="AC2244" t="s">
        <v>136</v>
      </c>
      <c r="AJ2244" t="s">
        <v>135</v>
      </c>
      <c r="AM2244" t="s">
        <v>135</v>
      </c>
      <c r="AO2244" t="s">
        <v>133</v>
      </c>
      <c r="AP2244" t="s">
        <v>133</v>
      </c>
      <c r="AQ2244" t="s">
        <v>133</v>
      </c>
      <c r="AR2244" t="s">
        <v>133</v>
      </c>
      <c r="AS2244" t="s">
        <v>133</v>
      </c>
      <c r="AT2244" t="s">
        <v>133</v>
      </c>
    </row>
    <row r="2245" spans="1:46" customFormat="1" x14ac:dyDescent="0.25">
      <c r="A2245">
        <v>334116</v>
      </c>
      <c r="B2245" t="s">
        <v>203</v>
      </c>
      <c r="P2245" t="s">
        <v>136</v>
      </c>
      <c r="AG2245" t="s">
        <v>136</v>
      </c>
      <c r="AJ2245" t="s">
        <v>136</v>
      </c>
      <c r="AM2245" t="s">
        <v>136</v>
      </c>
      <c r="AO2245" t="s">
        <v>133</v>
      </c>
      <c r="AP2245" t="s">
        <v>133</v>
      </c>
      <c r="AQ2245" t="s">
        <v>133</v>
      </c>
      <c r="AR2245" t="s">
        <v>133</v>
      </c>
      <c r="AS2245" t="s">
        <v>133</v>
      </c>
      <c r="AT2245" t="s">
        <v>133</v>
      </c>
    </row>
    <row r="2246" spans="1:46" customFormat="1" x14ac:dyDescent="0.25">
      <c r="A2246">
        <v>329334</v>
      </c>
      <c r="B2246" t="s">
        <v>203</v>
      </c>
      <c r="AG2246" t="s">
        <v>135</v>
      </c>
      <c r="AI2246" t="s">
        <v>136</v>
      </c>
      <c r="AM2246" t="s">
        <v>136</v>
      </c>
      <c r="AO2246" t="s">
        <v>133</v>
      </c>
      <c r="AP2246" t="s">
        <v>133</v>
      </c>
      <c r="AQ2246" t="s">
        <v>133</v>
      </c>
      <c r="AR2246" t="s">
        <v>133</v>
      </c>
      <c r="AS2246" t="s">
        <v>133</v>
      </c>
      <c r="AT2246" t="s">
        <v>133</v>
      </c>
    </row>
    <row r="2247" spans="1:46" customFormat="1" x14ac:dyDescent="0.25">
      <c r="A2247">
        <v>334572</v>
      </c>
      <c r="B2247" t="s">
        <v>203</v>
      </c>
      <c r="AG2247" t="s">
        <v>136</v>
      </c>
      <c r="AJ2247" t="s">
        <v>136</v>
      </c>
      <c r="AO2247" t="s">
        <v>133</v>
      </c>
      <c r="AP2247" t="s">
        <v>133</v>
      </c>
      <c r="AQ2247" t="s">
        <v>133</v>
      </c>
      <c r="AR2247" t="s">
        <v>133</v>
      </c>
      <c r="AS2247" t="s">
        <v>133</v>
      </c>
      <c r="AT2247" t="s">
        <v>133</v>
      </c>
    </row>
    <row r="2248" spans="1:46" customFormat="1" x14ac:dyDescent="0.25">
      <c r="A2248">
        <v>329741</v>
      </c>
      <c r="B2248" t="s">
        <v>203</v>
      </c>
      <c r="AA2248" t="s">
        <v>136</v>
      </c>
      <c r="AF2248" t="s">
        <v>136</v>
      </c>
      <c r="AJ2248" t="s">
        <v>136</v>
      </c>
      <c r="AO2248" t="s">
        <v>133</v>
      </c>
      <c r="AP2248" t="s">
        <v>133</v>
      </c>
      <c r="AQ2248" t="s">
        <v>133</v>
      </c>
      <c r="AR2248" t="s">
        <v>133</v>
      </c>
      <c r="AS2248" t="s">
        <v>133</v>
      </c>
      <c r="AT2248" t="s">
        <v>133</v>
      </c>
    </row>
    <row r="2249" spans="1:46" customFormat="1" x14ac:dyDescent="0.25">
      <c r="A2249">
        <v>326598</v>
      </c>
      <c r="B2249" t="s">
        <v>203</v>
      </c>
      <c r="AC2249" t="s">
        <v>136</v>
      </c>
      <c r="AG2249" t="s">
        <v>136</v>
      </c>
      <c r="AO2249" t="s">
        <v>133</v>
      </c>
      <c r="AP2249" t="s">
        <v>133</v>
      </c>
      <c r="AQ2249" t="s">
        <v>133</v>
      </c>
      <c r="AR2249" t="s">
        <v>133</v>
      </c>
      <c r="AS2249" t="s">
        <v>133</v>
      </c>
      <c r="AT2249" t="s">
        <v>133</v>
      </c>
    </row>
    <row r="2250" spans="1:46" customFormat="1" x14ac:dyDescent="0.25">
      <c r="A2250">
        <v>339225</v>
      </c>
      <c r="B2250" t="s">
        <v>203</v>
      </c>
      <c r="AM2250" t="s">
        <v>135</v>
      </c>
      <c r="AO2250" t="s">
        <v>133</v>
      </c>
      <c r="AP2250" t="s">
        <v>133</v>
      </c>
      <c r="AQ2250" t="s">
        <v>133</v>
      </c>
      <c r="AR2250" t="s">
        <v>133</v>
      </c>
      <c r="AS2250" t="s">
        <v>133</v>
      </c>
      <c r="AT2250" t="s">
        <v>133</v>
      </c>
    </row>
    <row r="2251" spans="1:46" customFormat="1" x14ac:dyDescent="0.25">
      <c r="A2251">
        <v>331562</v>
      </c>
      <c r="B2251" t="s">
        <v>203</v>
      </c>
      <c r="AD2251" t="s">
        <v>136</v>
      </c>
      <c r="AE2251" t="s">
        <v>135</v>
      </c>
      <c r="AM2251" t="s">
        <v>133</v>
      </c>
      <c r="AO2251" t="s">
        <v>133</v>
      </c>
      <c r="AP2251" t="s">
        <v>133</v>
      </c>
      <c r="AQ2251" t="s">
        <v>133</v>
      </c>
      <c r="AR2251" t="s">
        <v>133</v>
      </c>
      <c r="AS2251" t="s">
        <v>133</v>
      </c>
      <c r="AT2251" t="s">
        <v>133</v>
      </c>
    </row>
    <row r="2252" spans="1:46" customFormat="1" x14ac:dyDescent="0.25">
      <c r="A2252">
        <v>335429</v>
      </c>
      <c r="B2252" t="s">
        <v>203</v>
      </c>
      <c r="AC2252" t="s">
        <v>136</v>
      </c>
      <c r="AE2252" t="s">
        <v>136</v>
      </c>
      <c r="AG2252" t="s">
        <v>136</v>
      </c>
      <c r="AM2252" t="s">
        <v>136</v>
      </c>
      <c r="AO2252" t="s">
        <v>133</v>
      </c>
      <c r="AP2252" t="s">
        <v>133</v>
      </c>
      <c r="AQ2252" t="s">
        <v>133</v>
      </c>
      <c r="AR2252" t="s">
        <v>133</v>
      </c>
      <c r="AS2252" t="s">
        <v>133</v>
      </c>
      <c r="AT2252" t="s">
        <v>133</v>
      </c>
    </row>
    <row r="2253" spans="1:46" customFormat="1" x14ac:dyDescent="0.25">
      <c r="A2253">
        <v>338966</v>
      </c>
      <c r="B2253" t="s">
        <v>203</v>
      </c>
      <c r="AC2253" t="s">
        <v>136</v>
      </c>
      <c r="AI2253" t="s">
        <v>136</v>
      </c>
      <c r="AJ2253" t="s">
        <v>136</v>
      </c>
      <c r="AM2253" t="s">
        <v>135</v>
      </c>
      <c r="AO2253" t="s">
        <v>133</v>
      </c>
      <c r="AP2253" t="s">
        <v>133</v>
      </c>
      <c r="AQ2253" t="s">
        <v>133</v>
      </c>
      <c r="AR2253" t="s">
        <v>133</v>
      </c>
      <c r="AS2253" t="s">
        <v>133</v>
      </c>
      <c r="AT2253" t="s">
        <v>133</v>
      </c>
    </row>
    <row r="2254" spans="1:46" customFormat="1" x14ac:dyDescent="0.25">
      <c r="A2254">
        <v>337372</v>
      </c>
      <c r="B2254" t="s">
        <v>203</v>
      </c>
      <c r="AG2254" t="s">
        <v>136</v>
      </c>
      <c r="AI2254" t="s">
        <v>136</v>
      </c>
      <c r="AL2254" t="s">
        <v>136</v>
      </c>
      <c r="AM2254" t="s">
        <v>136</v>
      </c>
      <c r="AO2254" t="s">
        <v>133</v>
      </c>
      <c r="AP2254" t="s">
        <v>133</v>
      </c>
      <c r="AQ2254" t="s">
        <v>133</v>
      </c>
      <c r="AR2254" t="s">
        <v>133</v>
      </c>
      <c r="AS2254" t="s">
        <v>133</v>
      </c>
      <c r="AT2254" t="s">
        <v>133</v>
      </c>
    </row>
    <row r="2255" spans="1:46" customFormat="1" x14ac:dyDescent="0.25">
      <c r="A2255">
        <v>339093</v>
      </c>
      <c r="B2255" t="s">
        <v>203</v>
      </c>
      <c r="AG2255" t="s">
        <v>133</v>
      </c>
      <c r="AJ2255" t="s">
        <v>135</v>
      </c>
      <c r="AM2255" t="s">
        <v>135</v>
      </c>
      <c r="AO2255" t="s">
        <v>133</v>
      </c>
      <c r="AP2255" t="s">
        <v>133</v>
      </c>
      <c r="AQ2255" t="s">
        <v>133</v>
      </c>
      <c r="AR2255" t="s">
        <v>133</v>
      </c>
      <c r="AS2255" t="s">
        <v>133</v>
      </c>
      <c r="AT2255" t="s">
        <v>133</v>
      </c>
    </row>
    <row r="2256" spans="1:46" customFormat="1" x14ac:dyDescent="0.25">
      <c r="A2256">
        <v>332594</v>
      </c>
      <c r="B2256" t="s">
        <v>203</v>
      </c>
      <c r="AM2256" t="s">
        <v>136</v>
      </c>
      <c r="AO2256" t="s">
        <v>133</v>
      </c>
      <c r="AP2256" t="s">
        <v>133</v>
      </c>
      <c r="AQ2256" t="s">
        <v>133</v>
      </c>
      <c r="AR2256" t="s">
        <v>133</v>
      </c>
      <c r="AS2256" t="s">
        <v>133</v>
      </c>
      <c r="AT2256" t="s">
        <v>133</v>
      </c>
    </row>
    <row r="2257" spans="1:46" customFormat="1" x14ac:dyDescent="0.25">
      <c r="A2257">
        <v>330832</v>
      </c>
      <c r="B2257" t="s">
        <v>203</v>
      </c>
      <c r="AC2257" t="s">
        <v>136</v>
      </c>
      <c r="AG2257" t="s">
        <v>136</v>
      </c>
      <c r="AI2257" t="s">
        <v>136</v>
      </c>
      <c r="AK2257" t="s">
        <v>136</v>
      </c>
      <c r="AO2257" t="s">
        <v>133</v>
      </c>
      <c r="AP2257" t="s">
        <v>133</v>
      </c>
      <c r="AQ2257" t="s">
        <v>133</v>
      </c>
      <c r="AR2257" t="s">
        <v>133</v>
      </c>
      <c r="AS2257" t="s">
        <v>133</v>
      </c>
      <c r="AT2257" t="s">
        <v>133</v>
      </c>
    </row>
    <row r="2258" spans="1:46" customFormat="1" x14ac:dyDescent="0.25">
      <c r="A2258">
        <v>339169</v>
      </c>
      <c r="B2258" t="s">
        <v>203</v>
      </c>
      <c r="N2258" t="s">
        <v>136</v>
      </c>
      <c r="AC2258" t="s">
        <v>136</v>
      </c>
      <c r="AG2258" t="s">
        <v>136</v>
      </c>
      <c r="AM2258" t="s">
        <v>136</v>
      </c>
      <c r="AO2258" t="s">
        <v>133</v>
      </c>
      <c r="AP2258" t="s">
        <v>133</v>
      </c>
      <c r="AQ2258" t="s">
        <v>133</v>
      </c>
      <c r="AR2258" t="s">
        <v>133</v>
      </c>
      <c r="AS2258" t="s">
        <v>133</v>
      </c>
      <c r="AT2258" t="s">
        <v>133</v>
      </c>
    </row>
    <row r="2259" spans="1:46" customFormat="1" x14ac:dyDescent="0.25">
      <c r="A2259">
        <v>332590</v>
      </c>
      <c r="B2259" t="s">
        <v>203</v>
      </c>
      <c r="J2259" t="s">
        <v>136</v>
      </c>
      <c r="AG2259" t="s">
        <v>136</v>
      </c>
      <c r="AJ2259" t="s">
        <v>136</v>
      </c>
      <c r="AO2259" t="s">
        <v>133</v>
      </c>
      <c r="AP2259" t="s">
        <v>133</v>
      </c>
      <c r="AQ2259" t="s">
        <v>133</v>
      </c>
      <c r="AR2259" t="s">
        <v>133</v>
      </c>
      <c r="AS2259" t="s">
        <v>133</v>
      </c>
      <c r="AT2259" t="s">
        <v>133</v>
      </c>
    </row>
    <row r="2260" spans="1:46" customFormat="1" x14ac:dyDescent="0.25">
      <c r="A2260">
        <v>332403</v>
      </c>
      <c r="B2260" t="s">
        <v>203</v>
      </c>
      <c r="AG2260" t="s">
        <v>136</v>
      </c>
      <c r="AJ2260" t="s">
        <v>136</v>
      </c>
      <c r="AM2260" t="s">
        <v>136</v>
      </c>
      <c r="AO2260" t="s">
        <v>133</v>
      </c>
      <c r="AP2260" t="s">
        <v>133</v>
      </c>
      <c r="AQ2260" t="s">
        <v>133</v>
      </c>
      <c r="AR2260" t="s">
        <v>133</v>
      </c>
      <c r="AS2260" t="s">
        <v>133</v>
      </c>
      <c r="AT2260" t="s">
        <v>133</v>
      </c>
    </row>
    <row r="2261" spans="1:46" customFormat="1" x14ac:dyDescent="0.25">
      <c r="A2261">
        <v>333656</v>
      </c>
      <c r="B2261" t="s">
        <v>203</v>
      </c>
      <c r="AO2261" t="s">
        <v>133</v>
      </c>
      <c r="AP2261" t="s">
        <v>133</v>
      </c>
      <c r="AQ2261" t="s">
        <v>133</v>
      </c>
      <c r="AR2261" t="s">
        <v>133</v>
      </c>
      <c r="AS2261" t="s">
        <v>133</v>
      </c>
      <c r="AT2261" t="s">
        <v>133</v>
      </c>
    </row>
    <row r="2262" spans="1:46" customFormat="1" x14ac:dyDescent="0.25">
      <c r="A2262">
        <v>335867</v>
      </c>
      <c r="B2262" t="s">
        <v>203</v>
      </c>
      <c r="AK2262" t="s">
        <v>135</v>
      </c>
      <c r="AL2262" t="s">
        <v>135</v>
      </c>
      <c r="AO2262" t="s">
        <v>133</v>
      </c>
      <c r="AP2262" t="s">
        <v>133</v>
      </c>
      <c r="AQ2262" t="s">
        <v>133</v>
      </c>
      <c r="AR2262" t="s">
        <v>133</v>
      </c>
      <c r="AS2262" t="s">
        <v>133</v>
      </c>
      <c r="AT2262" t="s">
        <v>133</v>
      </c>
    </row>
    <row r="2263" spans="1:46" customFormat="1" x14ac:dyDescent="0.25">
      <c r="A2263">
        <v>338173</v>
      </c>
      <c r="B2263" t="s">
        <v>203</v>
      </c>
      <c r="P2263" t="s">
        <v>136</v>
      </c>
      <c r="AE2263" t="s">
        <v>136</v>
      </c>
      <c r="AG2263" t="s">
        <v>136</v>
      </c>
      <c r="AO2263" t="s">
        <v>133</v>
      </c>
      <c r="AP2263" t="s">
        <v>133</v>
      </c>
      <c r="AQ2263" t="s">
        <v>133</v>
      </c>
      <c r="AR2263" t="s">
        <v>133</v>
      </c>
      <c r="AS2263" t="s">
        <v>133</v>
      </c>
      <c r="AT2263" t="s">
        <v>133</v>
      </c>
    </row>
    <row r="2264" spans="1:46" customFormat="1" x14ac:dyDescent="0.25">
      <c r="A2264">
        <v>336907</v>
      </c>
      <c r="B2264" t="s">
        <v>203</v>
      </c>
      <c r="AC2264" t="s">
        <v>136</v>
      </c>
      <c r="AG2264" t="s">
        <v>136</v>
      </c>
      <c r="AL2264" t="s">
        <v>135</v>
      </c>
      <c r="AM2264" t="s">
        <v>135</v>
      </c>
      <c r="AO2264" t="s">
        <v>133</v>
      </c>
      <c r="AP2264" t="s">
        <v>133</v>
      </c>
      <c r="AQ2264" t="s">
        <v>133</v>
      </c>
      <c r="AR2264" t="s">
        <v>133</v>
      </c>
      <c r="AS2264" t="s">
        <v>133</v>
      </c>
      <c r="AT2264" t="s">
        <v>133</v>
      </c>
    </row>
    <row r="2265" spans="1:46" customFormat="1" x14ac:dyDescent="0.25">
      <c r="A2265">
        <v>332509</v>
      </c>
      <c r="B2265" t="s">
        <v>203</v>
      </c>
      <c r="K2265" t="s">
        <v>136</v>
      </c>
      <c r="AC2265" t="s">
        <v>136</v>
      </c>
      <c r="AK2265" t="s">
        <v>136</v>
      </c>
      <c r="AM2265" t="s">
        <v>136</v>
      </c>
      <c r="AO2265" t="s">
        <v>133</v>
      </c>
      <c r="AP2265" t="s">
        <v>133</v>
      </c>
      <c r="AQ2265" t="s">
        <v>133</v>
      </c>
      <c r="AR2265" t="s">
        <v>133</v>
      </c>
      <c r="AS2265" t="s">
        <v>133</v>
      </c>
      <c r="AT2265" t="s">
        <v>133</v>
      </c>
    </row>
    <row r="2266" spans="1:46" customFormat="1" x14ac:dyDescent="0.25">
      <c r="A2266">
        <v>338825</v>
      </c>
      <c r="B2266" t="s">
        <v>203</v>
      </c>
      <c r="AJ2266" t="s">
        <v>135</v>
      </c>
      <c r="AM2266" t="s">
        <v>135</v>
      </c>
      <c r="AO2266" t="s">
        <v>133</v>
      </c>
      <c r="AP2266" t="s">
        <v>133</v>
      </c>
      <c r="AQ2266" t="s">
        <v>133</v>
      </c>
      <c r="AR2266" t="s">
        <v>133</v>
      </c>
      <c r="AS2266" t="s">
        <v>133</v>
      </c>
      <c r="AT2266" t="s">
        <v>133</v>
      </c>
    </row>
    <row r="2267" spans="1:46" customFormat="1" x14ac:dyDescent="0.25">
      <c r="A2267">
        <v>338617</v>
      </c>
      <c r="B2267" t="s">
        <v>203</v>
      </c>
      <c r="AM2267" t="s">
        <v>135</v>
      </c>
      <c r="AO2267" t="s">
        <v>133</v>
      </c>
      <c r="AP2267" t="s">
        <v>133</v>
      </c>
      <c r="AQ2267" t="s">
        <v>133</v>
      </c>
      <c r="AR2267" t="s">
        <v>133</v>
      </c>
      <c r="AS2267" t="s">
        <v>133</v>
      </c>
      <c r="AT2267" t="s">
        <v>133</v>
      </c>
    </row>
    <row r="2268" spans="1:46" customFormat="1" x14ac:dyDescent="0.25">
      <c r="A2268">
        <v>336475</v>
      </c>
      <c r="B2268" t="s">
        <v>203</v>
      </c>
      <c r="N2268" t="s">
        <v>136</v>
      </c>
      <c r="AI2268" t="s">
        <v>136</v>
      </c>
      <c r="AO2268" t="s">
        <v>133</v>
      </c>
      <c r="AP2268" t="s">
        <v>133</v>
      </c>
      <c r="AQ2268" t="s">
        <v>133</v>
      </c>
      <c r="AR2268" t="s">
        <v>133</v>
      </c>
      <c r="AS2268" t="s">
        <v>133</v>
      </c>
      <c r="AT2268" t="s">
        <v>133</v>
      </c>
    </row>
    <row r="2269" spans="1:46" customFormat="1" x14ac:dyDescent="0.25">
      <c r="A2269">
        <v>338971</v>
      </c>
      <c r="B2269" t="s">
        <v>203</v>
      </c>
      <c r="AA2269" t="s">
        <v>135</v>
      </c>
      <c r="AI2269" t="s">
        <v>135</v>
      </c>
      <c r="AJ2269" t="s">
        <v>135</v>
      </c>
      <c r="AM2269" t="s">
        <v>135</v>
      </c>
      <c r="AO2269" t="s">
        <v>133</v>
      </c>
      <c r="AP2269" t="s">
        <v>133</v>
      </c>
      <c r="AQ2269" t="s">
        <v>133</v>
      </c>
      <c r="AR2269" t="s">
        <v>133</v>
      </c>
      <c r="AS2269" t="s">
        <v>133</v>
      </c>
      <c r="AT2269" t="s">
        <v>133</v>
      </c>
    </row>
    <row r="2270" spans="1:46" customFormat="1" x14ac:dyDescent="0.25">
      <c r="A2270">
        <v>332869</v>
      </c>
      <c r="B2270" t="s">
        <v>203</v>
      </c>
      <c r="AC2270" t="s">
        <v>135</v>
      </c>
      <c r="AG2270" t="s">
        <v>136</v>
      </c>
      <c r="AJ2270" t="s">
        <v>136</v>
      </c>
      <c r="AM2270" t="s">
        <v>136</v>
      </c>
      <c r="AO2270" t="s">
        <v>133</v>
      </c>
      <c r="AP2270" t="s">
        <v>133</v>
      </c>
      <c r="AQ2270" t="s">
        <v>133</v>
      </c>
      <c r="AR2270" t="s">
        <v>133</v>
      </c>
      <c r="AS2270" t="s">
        <v>133</v>
      </c>
      <c r="AT2270" t="s">
        <v>133</v>
      </c>
    </row>
    <row r="2271" spans="1:46" customFormat="1" x14ac:dyDescent="0.25">
      <c r="A2271">
        <v>332730</v>
      </c>
      <c r="B2271" t="s">
        <v>203</v>
      </c>
      <c r="AC2271" t="s">
        <v>136</v>
      </c>
      <c r="AI2271" t="s">
        <v>135</v>
      </c>
      <c r="AJ2271" t="s">
        <v>135</v>
      </c>
      <c r="AM2271" t="s">
        <v>135</v>
      </c>
      <c r="AO2271" t="s">
        <v>133</v>
      </c>
      <c r="AP2271" t="s">
        <v>133</v>
      </c>
      <c r="AQ2271" t="s">
        <v>133</v>
      </c>
      <c r="AR2271" t="s">
        <v>133</v>
      </c>
      <c r="AS2271" t="s">
        <v>133</v>
      </c>
      <c r="AT2271" t="s">
        <v>133</v>
      </c>
    </row>
    <row r="2272" spans="1:46" customFormat="1" x14ac:dyDescent="0.25">
      <c r="A2272">
        <v>338855</v>
      </c>
      <c r="B2272" t="s">
        <v>203</v>
      </c>
      <c r="AO2272" t="s">
        <v>133</v>
      </c>
      <c r="AP2272" t="s">
        <v>133</v>
      </c>
      <c r="AQ2272" t="s">
        <v>133</v>
      </c>
      <c r="AR2272" t="s">
        <v>133</v>
      </c>
      <c r="AS2272" t="s">
        <v>133</v>
      </c>
      <c r="AT2272" t="s">
        <v>133</v>
      </c>
    </row>
    <row r="2273" spans="1:46" customFormat="1" x14ac:dyDescent="0.25">
      <c r="A2273">
        <v>335978</v>
      </c>
      <c r="B2273" t="s">
        <v>203</v>
      </c>
      <c r="F2273" t="s">
        <v>136</v>
      </c>
      <c r="H2273" t="s">
        <v>136</v>
      </c>
      <c r="AC2273" t="s">
        <v>136</v>
      </c>
      <c r="AG2273" t="s">
        <v>136</v>
      </c>
      <c r="AO2273" t="s">
        <v>133</v>
      </c>
      <c r="AP2273" t="s">
        <v>133</v>
      </c>
      <c r="AQ2273" t="s">
        <v>133</v>
      </c>
      <c r="AR2273" t="s">
        <v>133</v>
      </c>
      <c r="AS2273" t="s">
        <v>133</v>
      </c>
      <c r="AT2273" t="s">
        <v>133</v>
      </c>
    </row>
    <row r="2274" spans="1:46" customFormat="1" x14ac:dyDescent="0.25">
      <c r="A2274">
        <v>339142</v>
      </c>
      <c r="B2274" t="s">
        <v>203</v>
      </c>
      <c r="AA2274" t="s">
        <v>136</v>
      </c>
      <c r="AG2274" t="s">
        <v>136</v>
      </c>
      <c r="AM2274" t="s">
        <v>135</v>
      </c>
      <c r="AO2274" t="s">
        <v>133</v>
      </c>
      <c r="AP2274" t="s">
        <v>133</v>
      </c>
      <c r="AQ2274" t="s">
        <v>133</v>
      </c>
      <c r="AR2274" t="s">
        <v>133</v>
      </c>
      <c r="AS2274" t="s">
        <v>133</v>
      </c>
      <c r="AT2274" t="s">
        <v>133</v>
      </c>
    </row>
    <row r="2275" spans="1:46" customFormat="1" x14ac:dyDescent="0.25">
      <c r="A2275">
        <v>336800</v>
      </c>
      <c r="B2275" t="s">
        <v>203</v>
      </c>
      <c r="K2275" t="s">
        <v>136</v>
      </c>
      <c r="AM2275" t="s">
        <v>136</v>
      </c>
      <c r="AO2275" t="s">
        <v>133</v>
      </c>
      <c r="AP2275" t="s">
        <v>133</v>
      </c>
      <c r="AQ2275" t="s">
        <v>133</v>
      </c>
      <c r="AR2275" t="s">
        <v>133</v>
      </c>
      <c r="AS2275" t="s">
        <v>133</v>
      </c>
      <c r="AT2275" t="s">
        <v>133</v>
      </c>
    </row>
    <row r="2276" spans="1:46" customFormat="1" x14ac:dyDescent="0.25">
      <c r="A2276">
        <v>336873</v>
      </c>
      <c r="B2276" t="s">
        <v>203</v>
      </c>
      <c r="W2276" t="s">
        <v>136</v>
      </c>
      <c r="AG2276" t="s">
        <v>136</v>
      </c>
      <c r="AI2276" t="s">
        <v>136</v>
      </c>
      <c r="AM2276" t="s">
        <v>136</v>
      </c>
      <c r="AO2276" t="s">
        <v>133</v>
      </c>
      <c r="AP2276" t="s">
        <v>133</v>
      </c>
      <c r="AQ2276" t="s">
        <v>133</v>
      </c>
      <c r="AR2276" t="s">
        <v>133</v>
      </c>
      <c r="AS2276" t="s">
        <v>133</v>
      </c>
      <c r="AT2276" t="s">
        <v>133</v>
      </c>
    </row>
    <row r="2277" spans="1:46" customFormat="1" x14ac:dyDescent="0.25">
      <c r="A2277">
        <v>339133</v>
      </c>
      <c r="B2277" t="s">
        <v>203</v>
      </c>
      <c r="AM2277" t="s">
        <v>135</v>
      </c>
      <c r="AO2277" t="s">
        <v>133</v>
      </c>
      <c r="AP2277" t="s">
        <v>133</v>
      </c>
      <c r="AQ2277" t="s">
        <v>133</v>
      </c>
      <c r="AR2277" t="s">
        <v>133</v>
      </c>
      <c r="AS2277" t="s">
        <v>133</v>
      </c>
      <c r="AT2277" t="s">
        <v>133</v>
      </c>
    </row>
    <row r="2278" spans="1:46" customFormat="1" x14ac:dyDescent="0.25">
      <c r="A2278">
        <v>339498</v>
      </c>
      <c r="B2278" t="s">
        <v>203</v>
      </c>
      <c r="AG2278" t="s">
        <v>135</v>
      </c>
      <c r="AJ2278" t="s">
        <v>135</v>
      </c>
      <c r="AM2278" t="s">
        <v>135</v>
      </c>
      <c r="AO2278" t="s">
        <v>133</v>
      </c>
      <c r="AP2278" t="s">
        <v>133</v>
      </c>
      <c r="AQ2278" t="s">
        <v>133</v>
      </c>
      <c r="AR2278" t="s">
        <v>133</v>
      </c>
      <c r="AS2278" t="s">
        <v>133</v>
      </c>
      <c r="AT2278" t="s">
        <v>133</v>
      </c>
    </row>
    <row r="2279" spans="1:46" customFormat="1" x14ac:dyDescent="0.25">
      <c r="A2279">
        <v>338888</v>
      </c>
      <c r="B2279" t="s">
        <v>203</v>
      </c>
      <c r="J2279" t="s">
        <v>135</v>
      </c>
      <c r="N2279" t="s">
        <v>135</v>
      </c>
      <c r="AA2279" t="s">
        <v>136</v>
      </c>
      <c r="AM2279" t="s">
        <v>133</v>
      </c>
      <c r="AO2279" t="s">
        <v>133</v>
      </c>
      <c r="AP2279" t="s">
        <v>133</v>
      </c>
      <c r="AQ2279" t="s">
        <v>133</v>
      </c>
      <c r="AR2279" t="s">
        <v>133</v>
      </c>
      <c r="AS2279" t="s">
        <v>133</v>
      </c>
      <c r="AT2279" t="s">
        <v>133</v>
      </c>
    </row>
    <row r="2280" spans="1:46" customFormat="1" x14ac:dyDescent="0.25">
      <c r="A2280">
        <v>338754</v>
      </c>
      <c r="B2280" t="s">
        <v>203</v>
      </c>
      <c r="AO2280" t="s">
        <v>133</v>
      </c>
      <c r="AP2280" t="s">
        <v>133</v>
      </c>
      <c r="AQ2280" t="s">
        <v>133</v>
      </c>
      <c r="AR2280" t="s">
        <v>133</v>
      </c>
      <c r="AS2280" t="s">
        <v>133</v>
      </c>
      <c r="AT2280" t="s">
        <v>133</v>
      </c>
    </row>
    <row r="2281" spans="1:46" customFormat="1" x14ac:dyDescent="0.25">
      <c r="A2281">
        <v>339292</v>
      </c>
      <c r="B2281" t="s">
        <v>203</v>
      </c>
      <c r="AM2281" t="s">
        <v>135</v>
      </c>
      <c r="AO2281" t="s">
        <v>133</v>
      </c>
      <c r="AP2281" t="s">
        <v>133</v>
      </c>
      <c r="AQ2281" t="s">
        <v>133</v>
      </c>
      <c r="AR2281" t="s">
        <v>133</v>
      </c>
      <c r="AS2281" t="s">
        <v>133</v>
      </c>
      <c r="AT2281" t="s">
        <v>133</v>
      </c>
    </row>
    <row r="2282" spans="1:46" customFormat="1" x14ac:dyDescent="0.25">
      <c r="A2282">
        <v>338926</v>
      </c>
      <c r="B2282" t="s">
        <v>203</v>
      </c>
      <c r="AC2282" t="s">
        <v>136</v>
      </c>
      <c r="AJ2282" t="s">
        <v>136</v>
      </c>
      <c r="AM2282" t="s">
        <v>136</v>
      </c>
      <c r="AO2282" t="s">
        <v>133</v>
      </c>
      <c r="AP2282" t="s">
        <v>133</v>
      </c>
      <c r="AQ2282" t="s">
        <v>133</v>
      </c>
      <c r="AR2282" t="s">
        <v>133</v>
      </c>
      <c r="AS2282" t="s">
        <v>133</v>
      </c>
      <c r="AT2282" t="s">
        <v>133</v>
      </c>
    </row>
    <row r="2283" spans="1:46" customFormat="1" x14ac:dyDescent="0.25">
      <c r="A2283">
        <v>334945</v>
      </c>
      <c r="B2283" t="s">
        <v>203</v>
      </c>
      <c r="AC2283" t="s">
        <v>136</v>
      </c>
      <c r="AF2283" t="s">
        <v>136</v>
      </c>
      <c r="AJ2283" t="s">
        <v>136</v>
      </c>
      <c r="AK2283" t="s">
        <v>136</v>
      </c>
      <c r="AO2283" t="s">
        <v>133</v>
      </c>
      <c r="AP2283" t="s">
        <v>133</v>
      </c>
      <c r="AQ2283" t="s">
        <v>133</v>
      </c>
      <c r="AR2283" t="s">
        <v>133</v>
      </c>
      <c r="AS2283" t="s">
        <v>133</v>
      </c>
      <c r="AT2283" t="s">
        <v>133</v>
      </c>
    </row>
    <row r="2284" spans="1:46" customFormat="1" x14ac:dyDescent="0.25">
      <c r="A2284">
        <v>335749</v>
      </c>
      <c r="B2284" t="s">
        <v>203</v>
      </c>
      <c r="P2284" t="s">
        <v>136</v>
      </c>
      <c r="AC2284" t="s">
        <v>136</v>
      </c>
      <c r="AI2284" t="s">
        <v>136</v>
      </c>
      <c r="AJ2284" t="s">
        <v>136</v>
      </c>
      <c r="AO2284" t="s">
        <v>133</v>
      </c>
      <c r="AP2284" t="s">
        <v>133</v>
      </c>
      <c r="AQ2284" t="s">
        <v>133</v>
      </c>
      <c r="AR2284" t="s">
        <v>133</v>
      </c>
      <c r="AT2284" t="s">
        <v>133</v>
      </c>
    </row>
    <row r="2285" spans="1:46" customFormat="1" x14ac:dyDescent="0.25">
      <c r="A2285">
        <v>335094</v>
      </c>
      <c r="B2285" t="s">
        <v>203</v>
      </c>
      <c r="AG2285" t="s">
        <v>136</v>
      </c>
      <c r="AO2285" t="s">
        <v>133</v>
      </c>
      <c r="AP2285" t="s">
        <v>133</v>
      </c>
      <c r="AQ2285" t="s">
        <v>133</v>
      </c>
      <c r="AR2285" t="s">
        <v>133</v>
      </c>
      <c r="AS2285" t="s">
        <v>133</v>
      </c>
      <c r="AT2285" t="s">
        <v>133</v>
      </c>
    </row>
    <row r="2286" spans="1:46" customFormat="1" x14ac:dyDescent="0.25">
      <c r="A2286">
        <v>338549</v>
      </c>
      <c r="B2286" t="s">
        <v>203</v>
      </c>
      <c r="AM2286" t="s">
        <v>135</v>
      </c>
      <c r="AO2286" t="s">
        <v>133</v>
      </c>
      <c r="AP2286" t="s">
        <v>133</v>
      </c>
      <c r="AQ2286" t="s">
        <v>133</v>
      </c>
      <c r="AR2286" t="s">
        <v>133</v>
      </c>
      <c r="AS2286" t="s">
        <v>133</v>
      </c>
      <c r="AT2286" t="s">
        <v>133</v>
      </c>
    </row>
    <row r="2287" spans="1:46" customFormat="1" x14ac:dyDescent="0.25">
      <c r="A2287">
        <v>336754</v>
      </c>
      <c r="B2287" t="s">
        <v>203</v>
      </c>
      <c r="P2287" t="s">
        <v>136</v>
      </c>
      <c r="AC2287" t="s">
        <v>136</v>
      </c>
      <c r="AG2287" t="s">
        <v>136</v>
      </c>
      <c r="AJ2287" t="s">
        <v>133</v>
      </c>
      <c r="AO2287" t="s">
        <v>133</v>
      </c>
      <c r="AP2287" t="s">
        <v>133</v>
      </c>
      <c r="AQ2287" t="s">
        <v>133</v>
      </c>
      <c r="AR2287" t="s">
        <v>133</v>
      </c>
      <c r="AS2287" t="s">
        <v>133</v>
      </c>
      <c r="AT2287" t="s">
        <v>133</v>
      </c>
    </row>
    <row r="2288" spans="1:46" customFormat="1" x14ac:dyDescent="0.25">
      <c r="A2288">
        <v>333290</v>
      </c>
      <c r="B2288" t="s">
        <v>203</v>
      </c>
      <c r="R2288" t="s">
        <v>136</v>
      </c>
      <c r="W2288" t="s">
        <v>136</v>
      </c>
      <c r="AG2288" t="s">
        <v>133</v>
      </c>
      <c r="AJ2288" t="s">
        <v>136</v>
      </c>
      <c r="AO2288" t="s">
        <v>133</v>
      </c>
      <c r="AP2288" t="s">
        <v>133</v>
      </c>
      <c r="AQ2288" t="s">
        <v>133</v>
      </c>
      <c r="AR2288" t="s">
        <v>133</v>
      </c>
      <c r="AS2288" t="s">
        <v>133</v>
      </c>
      <c r="AT2288" t="s">
        <v>133</v>
      </c>
    </row>
  </sheetData>
  <sheetProtection algorithmName="SHA-512" hashValue="UwV/MgZ6YZoGickxwOJQpDnQhE7tlryhRDB7Yftbnks/birEPb42TMU2cihhcjinfMkCbzGUSSqNaGeq2W9CIA==" saltValue="9LghncCnvScWuFWJ55qi+Q==" spinCount="100000" sheet="1" objects="1" scenarios="1" selectLockedCells="1" selectUnlockedCells="1"/>
  <autoFilter ref="A2:BD2193" xr:uid="{00000000-0001-0000-0500-000000000000}">
    <sortState xmlns:xlrd2="http://schemas.microsoft.com/office/spreadsheetml/2017/richdata2" ref="A3:BD2193">
      <sortCondition ref="BA2:BA2193"/>
    </sortState>
  </autoFilter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AH2378"/>
  <sheetViews>
    <sheetView rightToLeft="1" workbookViewId="0">
      <pane ySplit="2" topLeftCell="A2357" activePane="bottomLeft" state="frozen"/>
      <selection pane="bottomLeft" sqref="A1:XFD1048576"/>
    </sheetView>
  </sheetViews>
  <sheetFormatPr defaultColWidth="9" defaultRowHeight="13.8" x14ac:dyDescent="0.25"/>
  <cols>
    <col min="1" max="1" width="11.09765625" style="2" bestFit="1" customWidth="1"/>
    <col min="2" max="2" width="21.296875" style="2" bestFit="1" customWidth="1"/>
    <col min="3" max="3" width="18.296875" style="2" bestFit="1" customWidth="1"/>
    <col min="4" max="4" width="20.296875" style="2" bestFit="1" customWidth="1"/>
    <col min="5" max="5" width="6.296875" style="2" bestFit="1" customWidth="1"/>
    <col min="6" max="6" width="10.296875" style="2" bestFit="1" customWidth="1"/>
    <col min="7" max="7" width="13.19921875" style="2" bestFit="1" customWidth="1"/>
    <col min="8" max="8" width="12" style="2" bestFit="1" customWidth="1"/>
    <col min="9" max="9" width="13.09765625" style="2" bestFit="1" customWidth="1"/>
    <col min="10" max="11" width="9.296875" style="2" bestFit="1" customWidth="1"/>
    <col min="12" max="12" width="11.09765625" style="2" bestFit="1" customWidth="1"/>
    <col min="13" max="16" width="11.09765625" style="2" customWidth="1"/>
    <col min="17" max="17" width="8.09765625" style="2" bestFit="1" customWidth="1"/>
    <col min="18" max="18" width="9.296875" style="2" bestFit="1" customWidth="1"/>
    <col min="19" max="19" width="10.8984375" style="2" bestFit="1" customWidth="1"/>
    <col min="20" max="21" width="10.296875" style="2" bestFit="1" customWidth="1"/>
    <col min="22" max="22" width="10.296875" style="2" customWidth="1"/>
    <col min="23" max="27" width="13.796875" style="2" customWidth="1"/>
    <col min="28" max="28" width="18.19921875" style="2" bestFit="1" customWidth="1"/>
    <col min="29" max="29" width="6.8984375" style="2" bestFit="1" customWidth="1"/>
    <col min="30" max="30" width="23.296875" style="2" bestFit="1" customWidth="1"/>
    <col min="31" max="32" width="15.296875" style="2" customWidth="1"/>
    <col min="33" max="33" width="45.09765625" style="2" customWidth="1"/>
    <col min="34" max="35" width="13.296875" style="2" customWidth="1"/>
    <col min="36" max="16384" width="9" style="2"/>
  </cols>
  <sheetData>
    <row r="1" spans="1:34" x14ac:dyDescent="0.25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  <c r="K1" s="2">
        <v>11</v>
      </c>
      <c r="L1" s="2">
        <v>12</v>
      </c>
      <c r="M1" s="2">
        <v>13</v>
      </c>
      <c r="N1" s="2">
        <v>14</v>
      </c>
      <c r="O1" s="2">
        <v>15</v>
      </c>
      <c r="P1" s="2">
        <v>16</v>
      </c>
      <c r="Q1" s="2">
        <v>17</v>
      </c>
      <c r="R1" s="2">
        <v>18</v>
      </c>
      <c r="S1" s="2">
        <v>19</v>
      </c>
      <c r="T1" s="2">
        <v>20</v>
      </c>
      <c r="U1" s="2">
        <v>21</v>
      </c>
      <c r="V1" s="2">
        <v>22</v>
      </c>
      <c r="W1" s="2">
        <v>23</v>
      </c>
      <c r="X1" s="2">
        <v>24</v>
      </c>
      <c r="Y1" s="2">
        <v>25</v>
      </c>
      <c r="Z1" s="2">
        <v>26</v>
      </c>
      <c r="AA1" s="2">
        <v>27</v>
      </c>
      <c r="AB1" s="2">
        <v>28</v>
      </c>
      <c r="AC1" s="2">
        <v>29</v>
      </c>
      <c r="AD1" s="2">
        <v>30</v>
      </c>
      <c r="AE1" s="2">
        <v>31</v>
      </c>
      <c r="AF1" s="2">
        <v>32</v>
      </c>
      <c r="AG1" s="2">
        <v>33</v>
      </c>
      <c r="AH1" s="2">
        <v>34</v>
      </c>
    </row>
    <row r="2" spans="1:34" x14ac:dyDescent="0.25">
      <c r="A2" s="2" t="s">
        <v>78</v>
      </c>
      <c r="B2" s="2" t="s">
        <v>79</v>
      </c>
      <c r="C2" s="2" t="s">
        <v>80</v>
      </c>
      <c r="D2" s="2" t="s">
        <v>81</v>
      </c>
      <c r="E2" s="2" t="s">
        <v>45</v>
      </c>
      <c r="F2" s="2" t="s">
        <v>42</v>
      </c>
      <c r="G2" s="2" t="s">
        <v>43</v>
      </c>
      <c r="H2" s="2" t="s">
        <v>44</v>
      </c>
      <c r="I2" s="2" t="s">
        <v>85</v>
      </c>
      <c r="J2" s="2" t="s">
        <v>95</v>
      </c>
      <c r="K2" s="2" t="s">
        <v>96</v>
      </c>
      <c r="L2" s="2" t="s">
        <v>97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93</v>
      </c>
      <c r="R2" s="2" t="s">
        <v>102</v>
      </c>
      <c r="S2" s="2" t="s">
        <v>103</v>
      </c>
      <c r="T2" s="2" t="s">
        <v>104</v>
      </c>
      <c r="U2" s="2" t="s">
        <v>117</v>
      </c>
      <c r="V2" s="2" t="s">
        <v>210</v>
      </c>
      <c r="W2" s="2" t="s">
        <v>204</v>
      </c>
      <c r="X2" s="2" t="s">
        <v>205</v>
      </c>
      <c r="Y2" s="2" t="s">
        <v>206</v>
      </c>
      <c r="Z2" s="2" t="s">
        <v>207</v>
      </c>
      <c r="AA2" s="2" t="s">
        <v>208</v>
      </c>
      <c r="AB2" s="2" t="s">
        <v>209</v>
      </c>
      <c r="AC2" s="2" t="s">
        <v>4567</v>
      </c>
      <c r="AD2" s="2" t="s">
        <v>4568</v>
      </c>
      <c r="AE2" s="2" t="s">
        <v>4569</v>
      </c>
      <c r="AF2" s="2" t="s">
        <v>4685</v>
      </c>
      <c r="AG2" s="2" t="s">
        <v>4696</v>
      </c>
      <c r="AH2" s="2">
        <v>1</v>
      </c>
    </row>
    <row r="3" spans="1:34" x14ac:dyDescent="0.25">
      <c r="A3" s="2">
        <v>300440</v>
      </c>
      <c r="B3" s="2" t="s">
        <v>1354</v>
      </c>
      <c r="C3" s="2" t="s">
        <v>672</v>
      </c>
      <c r="D3" s="2" t="s">
        <v>883</v>
      </c>
      <c r="E3" s="2" t="s">
        <v>76</v>
      </c>
      <c r="F3" s="2">
        <v>29952</v>
      </c>
      <c r="G3" s="2" t="s">
        <v>721</v>
      </c>
      <c r="H3" s="2" t="s">
        <v>16</v>
      </c>
      <c r="I3" s="2" t="s">
        <v>201</v>
      </c>
      <c r="J3" s="2" t="s">
        <v>1231</v>
      </c>
      <c r="L3" s="2" t="s">
        <v>37</v>
      </c>
      <c r="AE3" s="2" t="s">
        <v>4566</v>
      </c>
      <c r="AF3" s="2" t="s">
        <v>4566</v>
      </c>
      <c r="AG3" s="2" t="s">
        <v>4566</v>
      </c>
    </row>
    <row r="4" spans="1:34" x14ac:dyDescent="0.25">
      <c r="A4" s="2">
        <v>300471</v>
      </c>
      <c r="B4" s="2" t="s">
        <v>1286</v>
      </c>
      <c r="C4" s="2" t="s">
        <v>252</v>
      </c>
      <c r="D4" s="2" t="s">
        <v>240</v>
      </c>
      <c r="E4" s="2" t="s">
        <v>77</v>
      </c>
      <c r="F4" s="2">
        <v>29957</v>
      </c>
      <c r="G4" s="2" t="s">
        <v>18</v>
      </c>
      <c r="H4" s="2" t="s">
        <v>16</v>
      </c>
      <c r="I4" s="2" t="s">
        <v>201</v>
      </c>
      <c r="AD4" s="2" t="s">
        <v>4566</v>
      </c>
      <c r="AE4" s="2" t="s">
        <v>4566</v>
      </c>
      <c r="AF4" s="2" t="s">
        <v>4566</v>
      </c>
      <c r="AG4" s="2" t="s">
        <v>4566</v>
      </c>
    </row>
    <row r="5" spans="1:34" x14ac:dyDescent="0.25">
      <c r="A5" s="2">
        <v>300483</v>
      </c>
      <c r="B5" s="2" t="s">
        <v>2062</v>
      </c>
      <c r="C5" s="2" t="s">
        <v>666</v>
      </c>
      <c r="D5" s="2" t="s">
        <v>2063</v>
      </c>
      <c r="E5" s="2" t="s">
        <v>76</v>
      </c>
      <c r="F5" s="2">
        <v>29076</v>
      </c>
      <c r="G5" s="2" t="s">
        <v>18</v>
      </c>
      <c r="H5" s="2" t="s">
        <v>16</v>
      </c>
      <c r="I5" s="2" t="s">
        <v>201</v>
      </c>
      <c r="AC5" s="2" t="s">
        <v>4566</v>
      </c>
      <c r="AD5" s="2" t="s">
        <v>4566</v>
      </c>
      <c r="AE5" s="2" t="s">
        <v>4566</v>
      </c>
      <c r="AF5" s="2" t="s">
        <v>4566</v>
      </c>
      <c r="AG5" s="2" t="s">
        <v>4566</v>
      </c>
    </row>
    <row r="6" spans="1:34" x14ac:dyDescent="0.25">
      <c r="A6" s="2">
        <v>301776</v>
      </c>
      <c r="B6" s="2" t="s">
        <v>1970</v>
      </c>
      <c r="C6" s="2" t="s">
        <v>228</v>
      </c>
      <c r="D6" s="2" t="s">
        <v>1070</v>
      </c>
      <c r="E6" s="2" t="s">
        <v>76</v>
      </c>
      <c r="H6" s="2" t="s">
        <v>16</v>
      </c>
      <c r="I6" s="2" t="s">
        <v>201</v>
      </c>
      <c r="X6" s="2" t="s">
        <v>4566</v>
      </c>
      <c r="Y6" s="2" t="s">
        <v>4566</v>
      </c>
      <c r="AA6" s="2" t="s">
        <v>4566</v>
      </c>
      <c r="AB6" s="2" t="s">
        <v>4566</v>
      </c>
      <c r="AC6" s="2" t="s">
        <v>4566</v>
      </c>
      <c r="AD6" s="2" t="s">
        <v>4566</v>
      </c>
      <c r="AE6" s="2" t="s">
        <v>4566</v>
      </c>
      <c r="AF6" s="2" t="s">
        <v>4566</v>
      </c>
      <c r="AG6" s="2" t="s">
        <v>4566</v>
      </c>
    </row>
    <row r="7" spans="1:34" x14ac:dyDescent="0.25">
      <c r="A7" s="2">
        <v>301807</v>
      </c>
      <c r="B7" s="2" t="s">
        <v>2102</v>
      </c>
      <c r="C7" s="2" t="s">
        <v>410</v>
      </c>
      <c r="D7" s="2" t="s">
        <v>1060</v>
      </c>
      <c r="E7" s="2" t="s">
        <v>76</v>
      </c>
      <c r="F7" s="2">
        <v>29772</v>
      </c>
      <c r="G7" s="2" t="s">
        <v>2103</v>
      </c>
      <c r="H7" s="2" t="s">
        <v>16</v>
      </c>
      <c r="I7" s="2" t="s">
        <v>201</v>
      </c>
      <c r="J7" s="2" t="s">
        <v>1231</v>
      </c>
      <c r="L7" s="2" t="s">
        <v>18</v>
      </c>
      <c r="R7" s="2">
        <v>4714</v>
      </c>
      <c r="S7" s="2">
        <v>45501</v>
      </c>
      <c r="T7" s="2">
        <v>105000</v>
      </c>
    </row>
    <row r="8" spans="1:34" x14ac:dyDescent="0.25">
      <c r="A8" s="2">
        <v>302853</v>
      </c>
      <c r="B8" s="2" t="s">
        <v>1275</v>
      </c>
      <c r="C8" s="2" t="s">
        <v>491</v>
      </c>
      <c r="D8" s="2" t="s">
        <v>1003</v>
      </c>
      <c r="E8" s="2" t="s">
        <v>76</v>
      </c>
      <c r="F8" s="2">
        <v>31223</v>
      </c>
      <c r="G8" s="2" t="s">
        <v>18</v>
      </c>
      <c r="H8" s="2" t="s">
        <v>16</v>
      </c>
      <c r="I8" s="2" t="s">
        <v>201</v>
      </c>
      <c r="AC8" s="2" t="s">
        <v>4566</v>
      </c>
      <c r="AD8" s="2" t="s">
        <v>4566</v>
      </c>
      <c r="AE8" s="2" t="s">
        <v>4566</v>
      </c>
      <c r="AF8" s="2" t="s">
        <v>4566</v>
      </c>
      <c r="AG8" s="2" t="s">
        <v>4566</v>
      </c>
    </row>
    <row r="9" spans="1:34" x14ac:dyDescent="0.25">
      <c r="A9" s="2">
        <v>303007</v>
      </c>
      <c r="B9" s="2" t="s">
        <v>1409</v>
      </c>
      <c r="C9" s="2" t="s">
        <v>252</v>
      </c>
      <c r="D9" s="2" t="s">
        <v>748</v>
      </c>
      <c r="E9" s="2" t="s">
        <v>76</v>
      </c>
      <c r="F9" s="2">
        <v>29760</v>
      </c>
      <c r="G9" s="2" t="s">
        <v>18</v>
      </c>
      <c r="H9" s="2" t="s">
        <v>16</v>
      </c>
      <c r="I9" s="2" t="s">
        <v>201</v>
      </c>
      <c r="AC9" s="2" t="s">
        <v>4566</v>
      </c>
      <c r="AD9" s="2" t="s">
        <v>4566</v>
      </c>
      <c r="AE9" s="2" t="s">
        <v>4566</v>
      </c>
      <c r="AF9" s="2" t="s">
        <v>4566</v>
      </c>
      <c r="AG9" s="2" t="s">
        <v>4566</v>
      </c>
    </row>
    <row r="10" spans="1:34" x14ac:dyDescent="0.25">
      <c r="A10" s="2">
        <v>303654</v>
      </c>
      <c r="B10" s="2" t="s">
        <v>2045</v>
      </c>
      <c r="C10" s="2" t="s">
        <v>342</v>
      </c>
      <c r="D10" s="2" t="s">
        <v>2046</v>
      </c>
      <c r="E10" s="2" t="s">
        <v>76</v>
      </c>
      <c r="F10" s="2">
        <v>31624</v>
      </c>
      <c r="G10" s="2" t="s">
        <v>213</v>
      </c>
      <c r="H10" s="2" t="s">
        <v>16</v>
      </c>
      <c r="I10" s="2" t="s">
        <v>201</v>
      </c>
      <c r="J10" s="2" t="s">
        <v>15</v>
      </c>
      <c r="L10" s="2" t="s">
        <v>18</v>
      </c>
      <c r="AF10" s="2" t="s">
        <v>4566</v>
      </c>
      <c r="AG10" s="2" t="s">
        <v>4566</v>
      </c>
    </row>
    <row r="11" spans="1:34" x14ac:dyDescent="0.25">
      <c r="A11" s="2">
        <v>304343</v>
      </c>
      <c r="B11" s="2" t="s">
        <v>1834</v>
      </c>
      <c r="C11" s="2" t="s">
        <v>229</v>
      </c>
      <c r="D11" s="2" t="s">
        <v>1835</v>
      </c>
      <c r="E11" s="2" t="s">
        <v>76</v>
      </c>
      <c r="F11" s="2">
        <v>31987</v>
      </c>
      <c r="G11" s="2" t="s">
        <v>67</v>
      </c>
      <c r="H11" s="2" t="s">
        <v>16</v>
      </c>
      <c r="I11" s="2" t="s">
        <v>201</v>
      </c>
      <c r="AD11" s="2" t="s">
        <v>4566</v>
      </c>
      <c r="AE11" s="2" t="s">
        <v>4566</v>
      </c>
      <c r="AF11" s="2" t="s">
        <v>4566</v>
      </c>
      <c r="AG11" s="2" t="s">
        <v>4566</v>
      </c>
    </row>
    <row r="12" spans="1:34" x14ac:dyDescent="0.25">
      <c r="A12" s="2">
        <v>304541</v>
      </c>
      <c r="B12" s="2" t="s">
        <v>2043</v>
      </c>
      <c r="C12" s="2" t="s">
        <v>2044</v>
      </c>
      <c r="D12" s="2" t="s">
        <v>422</v>
      </c>
      <c r="E12" s="2" t="s">
        <v>77</v>
      </c>
      <c r="F12" s="2">
        <v>28961</v>
      </c>
      <c r="G12" s="2" t="s">
        <v>18</v>
      </c>
      <c r="H12" s="2" t="s">
        <v>16</v>
      </c>
      <c r="I12" s="2" t="s">
        <v>201</v>
      </c>
      <c r="Z12" s="2" t="s">
        <v>4566</v>
      </c>
      <c r="AA12" s="2" t="s">
        <v>4566</v>
      </c>
      <c r="AB12" s="2" t="s">
        <v>4566</v>
      </c>
      <c r="AC12" s="2" t="s">
        <v>4566</v>
      </c>
      <c r="AD12" s="2" t="s">
        <v>4566</v>
      </c>
      <c r="AE12" s="2" t="s">
        <v>4566</v>
      </c>
      <c r="AF12" s="2" t="s">
        <v>4566</v>
      </c>
      <c r="AG12" s="2" t="s">
        <v>4566</v>
      </c>
    </row>
    <row r="13" spans="1:34" x14ac:dyDescent="0.25">
      <c r="A13" s="2">
        <v>304667</v>
      </c>
      <c r="B13" s="2" t="s">
        <v>2108</v>
      </c>
      <c r="C13" s="2" t="s">
        <v>334</v>
      </c>
      <c r="D13" s="2" t="s">
        <v>300</v>
      </c>
      <c r="E13" s="2" t="s">
        <v>77</v>
      </c>
      <c r="F13" s="2">
        <v>30338</v>
      </c>
      <c r="G13" s="2" t="s">
        <v>913</v>
      </c>
      <c r="H13" s="2" t="s">
        <v>31</v>
      </c>
      <c r="I13" s="2" t="s">
        <v>201</v>
      </c>
      <c r="AD13" s="2" t="s">
        <v>4566</v>
      </c>
      <c r="AE13" s="2" t="s">
        <v>4566</v>
      </c>
      <c r="AF13" s="2" t="s">
        <v>4566</v>
      </c>
      <c r="AG13" s="2" t="s">
        <v>4566</v>
      </c>
    </row>
    <row r="14" spans="1:34" x14ac:dyDescent="0.25">
      <c r="A14" s="2">
        <v>305442</v>
      </c>
      <c r="B14" s="2" t="s">
        <v>2073</v>
      </c>
      <c r="C14" s="2" t="s">
        <v>595</v>
      </c>
      <c r="D14" s="2" t="s">
        <v>318</v>
      </c>
      <c r="E14" s="2" t="s">
        <v>77</v>
      </c>
      <c r="F14" s="2">
        <v>31486</v>
      </c>
      <c r="G14" s="2" t="s">
        <v>430</v>
      </c>
      <c r="H14" s="2" t="s">
        <v>16</v>
      </c>
      <c r="I14" s="2" t="s">
        <v>201</v>
      </c>
      <c r="J14" s="2" t="s">
        <v>1231</v>
      </c>
      <c r="L14" s="2" t="s">
        <v>30</v>
      </c>
      <c r="AE14" s="2" t="s">
        <v>4566</v>
      </c>
      <c r="AF14" s="2" t="s">
        <v>4566</v>
      </c>
      <c r="AG14" s="2" t="s">
        <v>4566</v>
      </c>
    </row>
    <row r="15" spans="1:34" x14ac:dyDescent="0.25">
      <c r="A15" s="2">
        <v>305516</v>
      </c>
      <c r="B15" s="2" t="s">
        <v>2070</v>
      </c>
      <c r="C15" s="2" t="s">
        <v>252</v>
      </c>
      <c r="D15" s="2" t="s">
        <v>325</v>
      </c>
      <c r="E15" s="2" t="s">
        <v>77</v>
      </c>
      <c r="H15" s="2" t="s">
        <v>16</v>
      </c>
      <c r="I15" s="2" t="s">
        <v>201</v>
      </c>
      <c r="AD15" s="2" t="s">
        <v>4566</v>
      </c>
      <c r="AE15" s="2" t="s">
        <v>4566</v>
      </c>
      <c r="AF15" s="2" t="s">
        <v>4566</v>
      </c>
      <c r="AG15" s="2" t="s">
        <v>4566</v>
      </c>
    </row>
    <row r="16" spans="1:34" x14ac:dyDescent="0.25">
      <c r="A16" s="2">
        <v>306197</v>
      </c>
      <c r="B16" s="2" t="s">
        <v>1763</v>
      </c>
      <c r="C16" s="2" t="s">
        <v>1764</v>
      </c>
      <c r="D16" s="2" t="s">
        <v>1765</v>
      </c>
      <c r="E16" s="2" t="s">
        <v>76</v>
      </c>
      <c r="F16" s="2">
        <v>31611</v>
      </c>
      <c r="G16" s="2" t="s">
        <v>18</v>
      </c>
      <c r="H16" s="2" t="s">
        <v>16</v>
      </c>
      <c r="I16" s="2" t="s">
        <v>201</v>
      </c>
      <c r="AD16" s="2" t="s">
        <v>4566</v>
      </c>
      <c r="AE16" s="2" t="s">
        <v>4566</v>
      </c>
      <c r="AF16" s="2" t="s">
        <v>4566</v>
      </c>
      <c r="AG16" s="2" t="s">
        <v>4566</v>
      </c>
    </row>
    <row r="17" spans="1:33" x14ac:dyDescent="0.25">
      <c r="A17" s="2">
        <v>306511</v>
      </c>
      <c r="B17" s="2" t="s">
        <v>2112</v>
      </c>
      <c r="C17" s="2" t="s">
        <v>2113</v>
      </c>
      <c r="D17" s="2" t="s">
        <v>1620</v>
      </c>
      <c r="E17" s="2" t="s">
        <v>76</v>
      </c>
      <c r="F17" s="2">
        <v>29635</v>
      </c>
      <c r="G17" s="2" t="s">
        <v>582</v>
      </c>
      <c r="H17" s="2" t="s">
        <v>16</v>
      </c>
      <c r="I17" s="2" t="s">
        <v>201</v>
      </c>
      <c r="J17" s="2" t="s">
        <v>1231</v>
      </c>
      <c r="L17" s="2" t="s">
        <v>67</v>
      </c>
      <c r="AE17" s="2" t="s">
        <v>4566</v>
      </c>
      <c r="AF17" s="2" t="s">
        <v>4566</v>
      </c>
      <c r="AG17" s="2" t="s">
        <v>4566</v>
      </c>
    </row>
    <row r="18" spans="1:33" x14ac:dyDescent="0.25">
      <c r="A18" s="2">
        <v>306524</v>
      </c>
      <c r="B18" s="2" t="s">
        <v>1954</v>
      </c>
      <c r="C18" s="2" t="s">
        <v>572</v>
      </c>
      <c r="D18" s="2" t="s">
        <v>834</v>
      </c>
      <c r="E18" s="2" t="s">
        <v>76</v>
      </c>
      <c r="F18" s="2">
        <v>32057</v>
      </c>
      <c r="G18" s="2" t="s">
        <v>18</v>
      </c>
      <c r="H18" s="2" t="s">
        <v>16</v>
      </c>
      <c r="I18" s="2" t="s">
        <v>201</v>
      </c>
      <c r="J18" s="2" t="s">
        <v>1231</v>
      </c>
      <c r="L18" s="2" t="s">
        <v>18</v>
      </c>
      <c r="AE18" s="2" t="s">
        <v>4566</v>
      </c>
      <c r="AF18" s="2" t="s">
        <v>4566</v>
      </c>
      <c r="AG18" s="2" t="s">
        <v>4566</v>
      </c>
    </row>
    <row r="19" spans="1:33" x14ac:dyDescent="0.25">
      <c r="A19" s="2">
        <v>306719</v>
      </c>
      <c r="B19" s="2" t="s">
        <v>1491</v>
      </c>
      <c r="C19" s="2" t="s">
        <v>243</v>
      </c>
      <c r="D19" s="2" t="s">
        <v>295</v>
      </c>
      <c r="E19" s="2" t="s">
        <v>77</v>
      </c>
      <c r="F19" s="2">
        <v>28228</v>
      </c>
      <c r="G19" s="2" t="s">
        <v>668</v>
      </c>
      <c r="H19" s="2" t="s">
        <v>16</v>
      </c>
      <c r="I19" s="2" t="s">
        <v>201</v>
      </c>
      <c r="J19" s="2" t="s">
        <v>15</v>
      </c>
      <c r="L19" s="2" t="s">
        <v>40</v>
      </c>
      <c r="AE19" s="2" t="s">
        <v>4566</v>
      </c>
      <c r="AF19" s="2" t="s">
        <v>4566</v>
      </c>
      <c r="AG19" s="2" t="s">
        <v>4566</v>
      </c>
    </row>
    <row r="20" spans="1:33" x14ac:dyDescent="0.25">
      <c r="A20" s="2">
        <v>308000</v>
      </c>
      <c r="B20" s="2" t="s">
        <v>1597</v>
      </c>
      <c r="C20" s="2" t="s">
        <v>364</v>
      </c>
      <c r="D20" s="2" t="s">
        <v>1598</v>
      </c>
      <c r="E20" s="2" t="s">
        <v>77</v>
      </c>
      <c r="F20" s="2">
        <v>27445</v>
      </c>
      <c r="G20" s="2" t="s">
        <v>1599</v>
      </c>
      <c r="H20" s="2" t="s">
        <v>16</v>
      </c>
      <c r="I20" s="2" t="s">
        <v>201</v>
      </c>
      <c r="J20" s="2" t="s">
        <v>1231</v>
      </c>
      <c r="L20" s="2" t="s">
        <v>30</v>
      </c>
      <c r="AE20" s="2" t="s">
        <v>4566</v>
      </c>
      <c r="AF20" s="2" t="s">
        <v>4566</v>
      </c>
      <c r="AG20" s="2" t="s">
        <v>4566</v>
      </c>
    </row>
    <row r="21" spans="1:33" x14ac:dyDescent="0.25">
      <c r="A21" s="2">
        <v>308042</v>
      </c>
      <c r="B21" s="2" t="s">
        <v>1913</v>
      </c>
      <c r="C21" s="2" t="s">
        <v>879</v>
      </c>
      <c r="D21" s="2" t="s">
        <v>359</v>
      </c>
      <c r="E21" s="2" t="s">
        <v>76</v>
      </c>
      <c r="H21" s="2" t="s">
        <v>16</v>
      </c>
      <c r="I21" s="2" t="s">
        <v>201</v>
      </c>
      <c r="X21" s="2" t="s">
        <v>4566</v>
      </c>
      <c r="Y21" s="2" t="s">
        <v>4566</v>
      </c>
      <c r="AA21" s="2" t="s">
        <v>4566</v>
      </c>
      <c r="AB21" s="2" t="s">
        <v>4566</v>
      </c>
      <c r="AC21" s="2" t="s">
        <v>4566</v>
      </c>
      <c r="AD21" s="2" t="s">
        <v>4566</v>
      </c>
      <c r="AE21" s="2" t="s">
        <v>4566</v>
      </c>
      <c r="AF21" s="2" t="s">
        <v>4566</v>
      </c>
      <c r="AG21" s="2" t="s">
        <v>4566</v>
      </c>
    </row>
    <row r="22" spans="1:33" x14ac:dyDescent="0.25">
      <c r="A22" s="2">
        <v>308146</v>
      </c>
      <c r="B22" s="2" t="s">
        <v>1284</v>
      </c>
      <c r="C22" s="2" t="s">
        <v>410</v>
      </c>
      <c r="D22" s="2" t="s">
        <v>1105</v>
      </c>
      <c r="E22" s="2" t="s">
        <v>76</v>
      </c>
      <c r="H22" s="2" t="s">
        <v>16</v>
      </c>
      <c r="I22" s="2" t="s">
        <v>201</v>
      </c>
      <c r="AA22" s="2" t="s">
        <v>4566</v>
      </c>
      <c r="AB22" s="2" t="s">
        <v>4566</v>
      </c>
      <c r="AC22" s="2" t="s">
        <v>4566</v>
      </c>
      <c r="AD22" s="2" t="s">
        <v>4566</v>
      </c>
      <c r="AE22" s="2" t="s">
        <v>4566</v>
      </c>
      <c r="AF22" s="2" t="s">
        <v>4566</v>
      </c>
      <c r="AG22" s="2" t="s">
        <v>4566</v>
      </c>
    </row>
    <row r="23" spans="1:33" x14ac:dyDescent="0.25">
      <c r="A23" s="2">
        <v>308239</v>
      </c>
      <c r="B23" s="2" t="s">
        <v>1991</v>
      </c>
      <c r="C23" s="2" t="s">
        <v>531</v>
      </c>
      <c r="D23" s="2" t="s">
        <v>224</v>
      </c>
      <c r="E23" s="2" t="s">
        <v>76</v>
      </c>
      <c r="H23" s="2" t="s">
        <v>16</v>
      </c>
      <c r="I23" s="2" t="s">
        <v>201</v>
      </c>
      <c r="AD23" s="2" t="s">
        <v>4566</v>
      </c>
      <c r="AE23" s="2" t="s">
        <v>4566</v>
      </c>
      <c r="AF23" s="2" t="s">
        <v>4566</v>
      </c>
      <c r="AG23" s="2" t="s">
        <v>4566</v>
      </c>
    </row>
    <row r="24" spans="1:33" x14ac:dyDescent="0.25">
      <c r="A24" s="2">
        <v>309013</v>
      </c>
      <c r="B24" s="2" t="s">
        <v>2179</v>
      </c>
      <c r="C24" s="2" t="s">
        <v>229</v>
      </c>
      <c r="D24" s="2" t="s">
        <v>322</v>
      </c>
      <c r="E24" s="2" t="s">
        <v>76</v>
      </c>
      <c r="H24" s="2" t="s">
        <v>16</v>
      </c>
      <c r="I24" s="2" t="s">
        <v>201</v>
      </c>
      <c r="AB24" s="2" t="s">
        <v>4566</v>
      </c>
      <c r="AC24" s="2" t="s">
        <v>4566</v>
      </c>
      <c r="AD24" s="2" t="s">
        <v>4566</v>
      </c>
      <c r="AE24" s="2" t="s">
        <v>4566</v>
      </c>
      <c r="AF24" s="2" t="s">
        <v>4566</v>
      </c>
      <c r="AG24" s="2" t="s">
        <v>4566</v>
      </c>
    </row>
    <row r="25" spans="1:33" x14ac:dyDescent="0.25">
      <c r="A25" s="2">
        <v>310065</v>
      </c>
      <c r="B25" s="2" t="s">
        <v>2007</v>
      </c>
      <c r="C25" s="2" t="s">
        <v>386</v>
      </c>
      <c r="D25" s="2" t="s">
        <v>558</v>
      </c>
      <c r="E25" s="2" t="s">
        <v>76</v>
      </c>
      <c r="F25" s="2">
        <v>31230</v>
      </c>
      <c r="G25" s="2" t="s">
        <v>1369</v>
      </c>
      <c r="H25" s="2" t="s">
        <v>16</v>
      </c>
      <c r="I25" s="2" t="s">
        <v>201</v>
      </c>
      <c r="J25" s="2" t="s">
        <v>1231</v>
      </c>
      <c r="L25" s="2" t="s">
        <v>67</v>
      </c>
      <c r="AE25" s="2" t="s">
        <v>4566</v>
      </c>
      <c r="AF25" s="2" t="s">
        <v>4566</v>
      </c>
      <c r="AG25" s="2" t="s">
        <v>4566</v>
      </c>
    </row>
    <row r="26" spans="1:33" x14ac:dyDescent="0.25">
      <c r="A26" s="2">
        <v>310558</v>
      </c>
      <c r="B26" s="2" t="s">
        <v>1788</v>
      </c>
      <c r="C26" s="2" t="s">
        <v>1682</v>
      </c>
      <c r="D26" s="2" t="s">
        <v>224</v>
      </c>
      <c r="E26" s="2" t="s">
        <v>76</v>
      </c>
      <c r="F26" s="2">
        <v>25934</v>
      </c>
      <c r="G26" s="2" t="s">
        <v>18</v>
      </c>
      <c r="H26" s="2" t="s">
        <v>16</v>
      </c>
      <c r="I26" s="2" t="s">
        <v>201</v>
      </c>
      <c r="AC26" s="2" t="s">
        <v>4566</v>
      </c>
      <c r="AD26" s="2" t="s">
        <v>4566</v>
      </c>
      <c r="AE26" s="2" t="s">
        <v>4566</v>
      </c>
      <c r="AF26" s="2" t="s">
        <v>4566</v>
      </c>
      <c r="AG26" s="2" t="s">
        <v>4566</v>
      </c>
    </row>
    <row r="27" spans="1:33" x14ac:dyDescent="0.25">
      <c r="A27" s="2">
        <v>310649</v>
      </c>
      <c r="B27" s="2" t="s">
        <v>1242</v>
      </c>
      <c r="C27" s="2" t="s">
        <v>229</v>
      </c>
      <c r="D27" s="2" t="s">
        <v>538</v>
      </c>
      <c r="E27" s="2" t="s">
        <v>76</v>
      </c>
      <c r="F27" s="2">
        <v>30935</v>
      </c>
      <c r="G27" s="2" t="s">
        <v>1018</v>
      </c>
      <c r="H27" s="2" t="s">
        <v>16</v>
      </c>
      <c r="I27" s="2" t="s">
        <v>201</v>
      </c>
      <c r="AD27" s="2" t="s">
        <v>4566</v>
      </c>
      <c r="AE27" s="2" t="s">
        <v>4566</v>
      </c>
      <c r="AF27" s="2" t="s">
        <v>4566</v>
      </c>
      <c r="AG27" s="2" t="s">
        <v>4566</v>
      </c>
    </row>
    <row r="28" spans="1:33" x14ac:dyDescent="0.25">
      <c r="A28" s="2">
        <v>311770</v>
      </c>
      <c r="B28" s="2" t="s">
        <v>1361</v>
      </c>
      <c r="C28" s="2" t="s">
        <v>388</v>
      </c>
      <c r="D28" s="2" t="s">
        <v>801</v>
      </c>
      <c r="E28" s="2" t="s">
        <v>76</v>
      </c>
      <c r="H28" s="2" t="s">
        <v>16</v>
      </c>
      <c r="I28" s="2" t="s">
        <v>201</v>
      </c>
      <c r="AD28" s="2" t="s">
        <v>4566</v>
      </c>
      <c r="AE28" s="2" t="s">
        <v>4566</v>
      </c>
      <c r="AF28" s="2" t="s">
        <v>4566</v>
      </c>
      <c r="AG28" s="2" t="s">
        <v>4566</v>
      </c>
    </row>
    <row r="29" spans="1:33" x14ac:dyDescent="0.25">
      <c r="A29" s="2">
        <v>311918</v>
      </c>
      <c r="B29" s="2" t="s">
        <v>2050</v>
      </c>
      <c r="C29" s="2" t="s">
        <v>2051</v>
      </c>
      <c r="D29" s="2" t="s">
        <v>888</v>
      </c>
      <c r="E29" s="2" t="s">
        <v>77</v>
      </c>
      <c r="F29" s="2">
        <v>30614</v>
      </c>
      <c r="G29" s="2" t="s">
        <v>18</v>
      </c>
      <c r="H29" s="2" t="s">
        <v>16</v>
      </c>
      <c r="I29" s="2" t="s">
        <v>201</v>
      </c>
      <c r="J29" s="2" t="s">
        <v>1231</v>
      </c>
      <c r="L29" s="2" t="s">
        <v>18</v>
      </c>
      <c r="AE29" s="2" t="s">
        <v>4566</v>
      </c>
      <c r="AF29" s="2" t="s">
        <v>4566</v>
      </c>
      <c r="AG29" s="2" t="s">
        <v>4566</v>
      </c>
    </row>
    <row r="30" spans="1:33" x14ac:dyDescent="0.25">
      <c r="A30" s="2">
        <v>312054</v>
      </c>
      <c r="B30" s="2" t="s">
        <v>1327</v>
      </c>
      <c r="C30" s="2" t="s">
        <v>229</v>
      </c>
      <c r="D30" s="2" t="s">
        <v>1328</v>
      </c>
      <c r="E30" s="2" t="s">
        <v>76</v>
      </c>
      <c r="F30" s="2">
        <v>28668</v>
      </c>
      <c r="G30" s="2" t="s">
        <v>18</v>
      </c>
      <c r="H30" s="2" t="s">
        <v>16</v>
      </c>
      <c r="I30" s="2" t="s">
        <v>201</v>
      </c>
      <c r="AC30" s="2" t="s">
        <v>4566</v>
      </c>
      <c r="AD30" s="2" t="s">
        <v>4566</v>
      </c>
      <c r="AE30" s="2" t="s">
        <v>4566</v>
      </c>
      <c r="AF30" s="2" t="s">
        <v>4566</v>
      </c>
      <c r="AG30" s="2" t="s">
        <v>4566</v>
      </c>
    </row>
    <row r="31" spans="1:33" x14ac:dyDescent="0.25">
      <c r="A31" s="2">
        <v>312122</v>
      </c>
      <c r="B31" s="2" t="s">
        <v>2076</v>
      </c>
      <c r="C31" s="2" t="s">
        <v>265</v>
      </c>
      <c r="D31" s="2" t="s">
        <v>931</v>
      </c>
      <c r="E31" s="2" t="s">
        <v>77</v>
      </c>
      <c r="F31" s="2">
        <v>25082</v>
      </c>
      <c r="G31" s="2" t="s">
        <v>18</v>
      </c>
      <c r="H31" s="2" t="s">
        <v>16</v>
      </c>
      <c r="I31" s="2" t="s">
        <v>201</v>
      </c>
      <c r="J31" s="2" t="s">
        <v>1231</v>
      </c>
      <c r="L31" s="2" t="s">
        <v>18</v>
      </c>
      <c r="AE31" s="2" t="s">
        <v>4566</v>
      </c>
      <c r="AF31" s="2" t="s">
        <v>4566</v>
      </c>
      <c r="AG31" s="2" t="s">
        <v>4566</v>
      </c>
    </row>
    <row r="32" spans="1:33" x14ac:dyDescent="0.25">
      <c r="A32" s="2">
        <v>312316</v>
      </c>
      <c r="B32" s="2" t="s">
        <v>2082</v>
      </c>
      <c r="C32" s="2" t="s">
        <v>1011</v>
      </c>
      <c r="E32" s="2" t="s">
        <v>77</v>
      </c>
      <c r="F32" s="2">
        <v>32143</v>
      </c>
      <c r="G32" s="2" t="s">
        <v>430</v>
      </c>
      <c r="H32" s="2" t="s">
        <v>16</v>
      </c>
      <c r="I32" s="2" t="s">
        <v>201</v>
      </c>
    </row>
    <row r="33" spans="1:33" x14ac:dyDescent="0.25">
      <c r="A33" s="2">
        <v>312722</v>
      </c>
      <c r="B33" s="2" t="s">
        <v>1866</v>
      </c>
      <c r="C33" s="2" t="s">
        <v>1391</v>
      </c>
      <c r="D33" s="2" t="s">
        <v>258</v>
      </c>
      <c r="E33" s="2" t="s">
        <v>77</v>
      </c>
      <c r="H33" s="2" t="s">
        <v>16</v>
      </c>
      <c r="I33" s="2" t="s">
        <v>201</v>
      </c>
      <c r="Z33" s="2" t="s">
        <v>4566</v>
      </c>
      <c r="AA33" s="2" t="s">
        <v>4566</v>
      </c>
      <c r="AB33" s="2" t="s">
        <v>4566</v>
      </c>
      <c r="AC33" s="2" t="s">
        <v>4566</v>
      </c>
      <c r="AD33" s="2" t="s">
        <v>4566</v>
      </c>
      <c r="AE33" s="2" t="s">
        <v>4566</v>
      </c>
      <c r="AF33" s="2" t="s">
        <v>4566</v>
      </c>
      <c r="AG33" s="2" t="s">
        <v>4566</v>
      </c>
    </row>
    <row r="34" spans="1:33" x14ac:dyDescent="0.25">
      <c r="A34" s="2">
        <v>312937</v>
      </c>
      <c r="B34" s="2" t="s">
        <v>2034</v>
      </c>
      <c r="C34" s="2" t="s">
        <v>246</v>
      </c>
      <c r="D34" s="2" t="s">
        <v>2035</v>
      </c>
      <c r="E34" s="2" t="s">
        <v>76</v>
      </c>
      <c r="F34" s="2">
        <v>31413</v>
      </c>
      <c r="G34" s="2" t="s">
        <v>1495</v>
      </c>
      <c r="I34" s="2" t="s">
        <v>201</v>
      </c>
      <c r="AB34" s="2" t="s">
        <v>4566</v>
      </c>
      <c r="AC34" s="2" t="s">
        <v>4566</v>
      </c>
      <c r="AD34" s="2" t="s">
        <v>4566</v>
      </c>
      <c r="AE34" s="2" t="s">
        <v>4566</v>
      </c>
      <c r="AF34" s="2" t="s">
        <v>4566</v>
      </c>
      <c r="AG34" s="2" t="s">
        <v>4566</v>
      </c>
    </row>
    <row r="35" spans="1:33" x14ac:dyDescent="0.25">
      <c r="A35" s="2">
        <v>313678</v>
      </c>
      <c r="B35" s="2" t="s">
        <v>2146</v>
      </c>
      <c r="C35" s="2" t="s">
        <v>2147</v>
      </c>
      <c r="D35" s="2" t="s">
        <v>439</v>
      </c>
      <c r="E35" s="2" t="s">
        <v>77</v>
      </c>
      <c r="F35" s="2">
        <v>30042</v>
      </c>
      <c r="G35" s="2" t="s">
        <v>30</v>
      </c>
      <c r="H35" s="2" t="s">
        <v>16</v>
      </c>
      <c r="I35" s="2" t="s">
        <v>201</v>
      </c>
      <c r="AD35" s="2" t="s">
        <v>4566</v>
      </c>
      <c r="AE35" s="2" t="s">
        <v>4566</v>
      </c>
      <c r="AF35" s="2" t="s">
        <v>4566</v>
      </c>
      <c r="AG35" s="2" t="s">
        <v>4566</v>
      </c>
    </row>
    <row r="36" spans="1:33" x14ac:dyDescent="0.25">
      <c r="A36" s="2">
        <v>315916</v>
      </c>
      <c r="B36" s="2" t="s">
        <v>1305</v>
      </c>
      <c r="C36" s="2" t="s">
        <v>1306</v>
      </c>
      <c r="D36" s="2" t="s">
        <v>587</v>
      </c>
      <c r="E36" s="2" t="s">
        <v>76</v>
      </c>
      <c r="H36" s="2" t="s">
        <v>16</v>
      </c>
      <c r="I36" s="2" t="s">
        <v>201</v>
      </c>
      <c r="AA36" s="2" t="s">
        <v>4566</v>
      </c>
      <c r="AB36" s="2" t="s">
        <v>4566</v>
      </c>
      <c r="AC36" s="2" t="s">
        <v>4566</v>
      </c>
      <c r="AD36" s="2" t="s">
        <v>4566</v>
      </c>
      <c r="AE36" s="2" t="s">
        <v>4566</v>
      </c>
      <c r="AF36" s="2" t="s">
        <v>4566</v>
      </c>
      <c r="AG36" s="2" t="s">
        <v>4566</v>
      </c>
    </row>
    <row r="37" spans="1:33" x14ac:dyDescent="0.25">
      <c r="A37" s="2">
        <v>315989</v>
      </c>
      <c r="B37" s="2" t="s">
        <v>1867</v>
      </c>
      <c r="C37" s="2" t="s">
        <v>1013</v>
      </c>
      <c r="D37" s="2" t="s">
        <v>412</v>
      </c>
      <c r="E37" s="2" t="s">
        <v>77</v>
      </c>
      <c r="F37" s="2">
        <v>33253</v>
      </c>
      <c r="G37" s="2" t="s">
        <v>1868</v>
      </c>
      <c r="H37" s="2" t="s">
        <v>16</v>
      </c>
      <c r="I37" s="2" t="s">
        <v>201</v>
      </c>
      <c r="J37" s="2" t="s">
        <v>1231</v>
      </c>
      <c r="L37" s="2" t="s">
        <v>30</v>
      </c>
      <c r="AE37" s="2" t="s">
        <v>4566</v>
      </c>
      <c r="AF37" s="2" t="s">
        <v>4566</v>
      </c>
      <c r="AG37" s="2" t="s">
        <v>4566</v>
      </c>
    </row>
    <row r="38" spans="1:33" x14ac:dyDescent="0.25">
      <c r="A38" s="2">
        <v>316002</v>
      </c>
      <c r="B38" s="2" t="s">
        <v>2067</v>
      </c>
      <c r="C38" s="2" t="s">
        <v>611</v>
      </c>
      <c r="D38" s="2" t="s">
        <v>215</v>
      </c>
      <c r="E38" s="2" t="s">
        <v>76</v>
      </c>
      <c r="F38" s="2">
        <v>32303</v>
      </c>
      <c r="G38" s="2" t="s">
        <v>18</v>
      </c>
      <c r="H38" s="2" t="s">
        <v>16</v>
      </c>
      <c r="I38" s="2" t="s">
        <v>201</v>
      </c>
      <c r="AD38" s="2" t="s">
        <v>4566</v>
      </c>
      <c r="AE38" s="2" t="s">
        <v>4566</v>
      </c>
      <c r="AF38" s="2" t="s">
        <v>4566</v>
      </c>
      <c r="AG38" s="2" t="s">
        <v>4566</v>
      </c>
    </row>
    <row r="39" spans="1:33" x14ac:dyDescent="0.25">
      <c r="A39" s="2">
        <v>316939</v>
      </c>
      <c r="B39" s="2" t="s">
        <v>1935</v>
      </c>
      <c r="C39" s="2" t="s">
        <v>691</v>
      </c>
      <c r="D39" s="2" t="s">
        <v>1936</v>
      </c>
      <c r="E39" s="2" t="s">
        <v>76</v>
      </c>
      <c r="F39" s="2">
        <v>33014</v>
      </c>
      <c r="G39" s="2" t="s">
        <v>18</v>
      </c>
      <c r="H39" s="2" t="s">
        <v>16</v>
      </c>
      <c r="I39" s="2" t="s">
        <v>201</v>
      </c>
      <c r="AD39" s="2" t="s">
        <v>4566</v>
      </c>
      <c r="AE39" s="2" t="s">
        <v>4566</v>
      </c>
      <c r="AF39" s="2" t="s">
        <v>4566</v>
      </c>
      <c r="AG39" s="2" t="s">
        <v>4566</v>
      </c>
    </row>
    <row r="40" spans="1:33" x14ac:dyDescent="0.25">
      <c r="A40" s="2">
        <v>316951</v>
      </c>
      <c r="B40" s="2" t="s">
        <v>2104</v>
      </c>
      <c r="C40" s="2" t="s">
        <v>541</v>
      </c>
      <c r="D40" s="2" t="s">
        <v>295</v>
      </c>
      <c r="E40" s="2" t="s">
        <v>77</v>
      </c>
      <c r="F40" s="2">
        <v>32669</v>
      </c>
      <c r="G40" s="2" t="s">
        <v>18</v>
      </c>
      <c r="H40" s="2" t="s">
        <v>16</v>
      </c>
      <c r="I40" s="2" t="s">
        <v>201</v>
      </c>
      <c r="J40" s="2" t="s">
        <v>1231</v>
      </c>
      <c r="L40" s="2" t="s">
        <v>18</v>
      </c>
      <c r="AF40" s="2" t="s">
        <v>4566</v>
      </c>
      <c r="AG40" s="2" t="s">
        <v>4566</v>
      </c>
    </row>
    <row r="41" spans="1:33" x14ac:dyDescent="0.25">
      <c r="A41" s="2">
        <v>316954</v>
      </c>
      <c r="B41" s="2" t="s">
        <v>2133</v>
      </c>
      <c r="C41" s="2" t="s">
        <v>246</v>
      </c>
      <c r="D41" s="2" t="s">
        <v>2134</v>
      </c>
      <c r="E41" s="2" t="s">
        <v>76</v>
      </c>
      <c r="F41" s="2">
        <v>28185</v>
      </c>
      <c r="G41" s="2" t="s">
        <v>2135</v>
      </c>
      <c r="H41" s="2" t="s">
        <v>16</v>
      </c>
      <c r="I41" s="2" t="s">
        <v>201</v>
      </c>
      <c r="AD41" s="2" t="s">
        <v>4566</v>
      </c>
      <c r="AE41" s="2" t="s">
        <v>4566</v>
      </c>
      <c r="AF41" s="2" t="s">
        <v>4566</v>
      </c>
      <c r="AG41" s="2" t="s">
        <v>4566</v>
      </c>
    </row>
    <row r="42" spans="1:33" x14ac:dyDescent="0.25">
      <c r="A42" s="2">
        <v>318834</v>
      </c>
      <c r="B42" s="2" t="s">
        <v>1981</v>
      </c>
      <c r="C42" s="2" t="s">
        <v>611</v>
      </c>
      <c r="D42" s="2" t="s">
        <v>766</v>
      </c>
      <c r="E42" s="2" t="s">
        <v>76</v>
      </c>
      <c r="F42" s="2">
        <v>32940</v>
      </c>
      <c r="G42" s="2" t="s">
        <v>18</v>
      </c>
      <c r="H42" s="2" t="s">
        <v>16</v>
      </c>
      <c r="I42" s="2" t="s">
        <v>201</v>
      </c>
      <c r="J42" s="2" t="s">
        <v>15</v>
      </c>
      <c r="L42" s="2" t="s">
        <v>18</v>
      </c>
    </row>
    <row r="43" spans="1:33" x14ac:dyDescent="0.25">
      <c r="A43" s="2">
        <v>319595</v>
      </c>
      <c r="B43" s="2" t="s">
        <v>1744</v>
      </c>
      <c r="C43" s="2" t="s">
        <v>806</v>
      </c>
      <c r="D43" s="2" t="s">
        <v>907</v>
      </c>
      <c r="E43" s="2" t="s">
        <v>76</v>
      </c>
      <c r="F43" s="2">
        <v>33988</v>
      </c>
      <c r="G43" s="2" t="s">
        <v>1276</v>
      </c>
      <c r="H43" s="2" t="s">
        <v>16</v>
      </c>
      <c r="I43" s="2" t="s">
        <v>201</v>
      </c>
      <c r="J43" s="2" t="s">
        <v>1231</v>
      </c>
      <c r="L43" s="2" t="s">
        <v>73</v>
      </c>
      <c r="AF43" s="2" t="s">
        <v>4566</v>
      </c>
      <c r="AG43" s="2" t="s">
        <v>4566</v>
      </c>
    </row>
    <row r="44" spans="1:33" x14ac:dyDescent="0.25">
      <c r="A44" s="2">
        <v>319746</v>
      </c>
      <c r="B44" s="2" t="s">
        <v>1307</v>
      </c>
      <c r="C44" s="2" t="s">
        <v>1308</v>
      </c>
      <c r="D44" s="2" t="s">
        <v>743</v>
      </c>
      <c r="E44" s="2" t="s">
        <v>77</v>
      </c>
      <c r="H44" s="2" t="s">
        <v>16</v>
      </c>
      <c r="I44" s="2" t="s">
        <v>201</v>
      </c>
      <c r="W44" s="2" t="s">
        <v>4566</v>
      </c>
      <c r="Z44" s="2" t="s">
        <v>4566</v>
      </c>
      <c r="AA44" s="2" t="s">
        <v>4566</v>
      </c>
      <c r="AB44" s="2" t="s">
        <v>4566</v>
      </c>
      <c r="AC44" s="2" t="s">
        <v>4566</v>
      </c>
      <c r="AD44" s="2" t="s">
        <v>4566</v>
      </c>
      <c r="AE44" s="2" t="s">
        <v>4566</v>
      </c>
      <c r="AF44" s="2" t="s">
        <v>4566</v>
      </c>
      <c r="AG44" s="2" t="s">
        <v>4566</v>
      </c>
    </row>
    <row r="45" spans="1:33" x14ac:dyDescent="0.25">
      <c r="A45" s="2">
        <v>319763</v>
      </c>
      <c r="B45" s="2" t="s">
        <v>1535</v>
      </c>
      <c r="C45" s="2" t="s">
        <v>566</v>
      </c>
      <c r="D45" s="2" t="s">
        <v>701</v>
      </c>
      <c r="E45" s="2" t="s">
        <v>77</v>
      </c>
      <c r="H45" s="2" t="s">
        <v>16</v>
      </c>
      <c r="I45" s="2" t="s">
        <v>201</v>
      </c>
      <c r="AA45" s="2" t="s">
        <v>4566</v>
      </c>
      <c r="AB45" s="2" t="s">
        <v>4566</v>
      </c>
      <c r="AC45" s="2" t="s">
        <v>4566</v>
      </c>
      <c r="AD45" s="2" t="s">
        <v>4566</v>
      </c>
      <c r="AE45" s="2" t="s">
        <v>4566</v>
      </c>
      <c r="AF45" s="2" t="s">
        <v>4566</v>
      </c>
      <c r="AG45" s="2" t="s">
        <v>4566</v>
      </c>
    </row>
    <row r="46" spans="1:33" x14ac:dyDescent="0.25">
      <c r="A46" s="2">
        <v>320334</v>
      </c>
      <c r="B46" s="2" t="s">
        <v>1312</v>
      </c>
      <c r="C46" s="2" t="s">
        <v>326</v>
      </c>
      <c r="D46" s="2" t="s">
        <v>232</v>
      </c>
      <c r="E46" s="2" t="s">
        <v>76</v>
      </c>
      <c r="F46" s="2">
        <v>30003</v>
      </c>
      <c r="G46" s="2" t="s">
        <v>227</v>
      </c>
      <c r="H46" s="2" t="s">
        <v>16</v>
      </c>
      <c r="I46" s="2" t="s">
        <v>201</v>
      </c>
      <c r="AF46" s="2" t="s">
        <v>4566</v>
      </c>
      <c r="AG46" s="2" t="s">
        <v>4566</v>
      </c>
    </row>
    <row r="47" spans="1:33" x14ac:dyDescent="0.25">
      <c r="A47" s="2">
        <v>320582</v>
      </c>
      <c r="B47" s="2" t="s">
        <v>1313</v>
      </c>
      <c r="C47" s="2" t="s">
        <v>736</v>
      </c>
      <c r="D47" s="2" t="s">
        <v>503</v>
      </c>
      <c r="E47" s="2" t="s">
        <v>76</v>
      </c>
      <c r="F47" s="2">
        <v>34142</v>
      </c>
      <c r="G47" s="2" t="s">
        <v>18</v>
      </c>
      <c r="H47" s="2" t="s">
        <v>16</v>
      </c>
      <c r="I47" s="2" t="s">
        <v>201</v>
      </c>
      <c r="AB47" s="2" t="s">
        <v>4566</v>
      </c>
      <c r="AC47" s="2" t="s">
        <v>4566</v>
      </c>
      <c r="AD47" s="2" t="s">
        <v>4566</v>
      </c>
      <c r="AE47" s="2" t="s">
        <v>4566</v>
      </c>
      <c r="AF47" s="2" t="s">
        <v>4566</v>
      </c>
      <c r="AG47" s="2" t="s">
        <v>4566</v>
      </c>
    </row>
    <row r="48" spans="1:33" x14ac:dyDescent="0.25">
      <c r="A48" s="2">
        <v>320805</v>
      </c>
      <c r="B48" s="2" t="s">
        <v>1826</v>
      </c>
      <c r="C48" s="2" t="s">
        <v>252</v>
      </c>
      <c r="D48" s="2" t="s">
        <v>778</v>
      </c>
      <c r="E48" s="2" t="s">
        <v>76</v>
      </c>
      <c r="F48" s="2">
        <v>32948</v>
      </c>
      <c r="G48" s="2" t="s">
        <v>18</v>
      </c>
      <c r="H48" s="2" t="s">
        <v>16</v>
      </c>
      <c r="I48" s="2" t="s">
        <v>201</v>
      </c>
      <c r="J48" s="2" t="s">
        <v>1231</v>
      </c>
      <c r="L48" s="2" t="s">
        <v>18</v>
      </c>
      <c r="AE48" s="2" t="s">
        <v>4566</v>
      </c>
      <c r="AF48" s="2" t="s">
        <v>4566</v>
      </c>
      <c r="AG48" s="2" t="s">
        <v>4566</v>
      </c>
    </row>
    <row r="49" spans="1:33" x14ac:dyDescent="0.25">
      <c r="A49" s="2">
        <v>321842</v>
      </c>
      <c r="B49" s="2" t="s">
        <v>1853</v>
      </c>
      <c r="C49" s="2" t="s">
        <v>501</v>
      </c>
      <c r="D49" s="2" t="s">
        <v>614</v>
      </c>
      <c r="E49" s="2" t="s">
        <v>76</v>
      </c>
      <c r="H49" s="2" t="s">
        <v>16</v>
      </c>
      <c r="I49" s="2" t="s">
        <v>201</v>
      </c>
      <c r="AA49" s="2" t="s">
        <v>4566</v>
      </c>
      <c r="AB49" s="2" t="s">
        <v>4566</v>
      </c>
      <c r="AC49" s="2" t="s">
        <v>4566</v>
      </c>
      <c r="AD49" s="2" t="s">
        <v>4566</v>
      </c>
      <c r="AE49" s="2" t="s">
        <v>4566</v>
      </c>
      <c r="AF49" s="2" t="s">
        <v>4566</v>
      </c>
      <c r="AG49" s="2" t="s">
        <v>4566</v>
      </c>
    </row>
    <row r="50" spans="1:33" x14ac:dyDescent="0.25">
      <c r="A50" s="2">
        <v>322099</v>
      </c>
      <c r="B50" s="2" t="s">
        <v>2136</v>
      </c>
      <c r="C50" s="2" t="s">
        <v>337</v>
      </c>
      <c r="D50" s="2" t="s">
        <v>272</v>
      </c>
      <c r="E50" s="2" t="s">
        <v>77</v>
      </c>
      <c r="F50" s="2">
        <v>34727</v>
      </c>
      <c r="G50" s="2" t="s">
        <v>18</v>
      </c>
      <c r="H50" s="2" t="s">
        <v>16</v>
      </c>
      <c r="I50" s="2" t="s">
        <v>201</v>
      </c>
      <c r="AD50" s="2" t="s">
        <v>4566</v>
      </c>
      <c r="AE50" s="2" t="s">
        <v>4566</v>
      </c>
      <c r="AF50" s="2" t="s">
        <v>4566</v>
      </c>
      <c r="AG50" s="2" t="s">
        <v>4566</v>
      </c>
    </row>
    <row r="51" spans="1:33" x14ac:dyDescent="0.25">
      <c r="A51" s="2">
        <v>322487</v>
      </c>
      <c r="B51" s="2" t="s">
        <v>1769</v>
      </c>
      <c r="C51" s="2" t="s">
        <v>360</v>
      </c>
      <c r="D51" s="2" t="s">
        <v>359</v>
      </c>
      <c r="E51" s="2" t="s">
        <v>76</v>
      </c>
      <c r="H51" s="2" t="s">
        <v>16</v>
      </c>
      <c r="I51" s="2" t="s">
        <v>201</v>
      </c>
      <c r="AA51" s="2" t="s">
        <v>4566</v>
      </c>
      <c r="AB51" s="2" t="s">
        <v>4566</v>
      </c>
      <c r="AC51" s="2" t="s">
        <v>4566</v>
      </c>
      <c r="AD51" s="2" t="s">
        <v>4566</v>
      </c>
      <c r="AE51" s="2" t="s">
        <v>4566</v>
      </c>
      <c r="AF51" s="2" t="s">
        <v>4566</v>
      </c>
      <c r="AG51" s="2" t="s">
        <v>4566</v>
      </c>
    </row>
    <row r="52" spans="1:33" x14ac:dyDescent="0.25">
      <c r="A52" s="2">
        <v>322499</v>
      </c>
      <c r="B52" s="2" t="s">
        <v>1790</v>
      </c>
      <c r="C52" s="2" t="s">
        <v>214</v>
      </c>
      <c r="D52" s="2" t="s">
        <v>845</v>
      </c>
      <c r="E52" s="2" t="s">
        <v>76</v>
      </c>
      <c r="F52" s="2">
        <v>34335</v>
      </c>
      <c r="G52" s="2" t="s">
        <v>1791</v>
      </c>
      <c r="H52" s="2" t="s">
        <v>16</v>
      </c>
      <c r="I52" s="2" t="s">
        <v>201</v>
      </c>
      <c r="AA52" s="2" t="s">
        <v>4566</v>
      </c>
      <c r="AB52" s="2" t="s">
        <v>4566</v>
      </c>
      <c r="AC52" s="2" t="s">
        <v>4566</v>
      </c>
      <c r="AD52" s="2" t="s">
        <v>4566</v>
      </c>
      <c r="AE52" s="2" t="s">
        <v>4566</v>
      </c>
      <c r="AF52" s="2" t="s">
        <v>4566</v>
      </c>
      <c r="AG52" s="2" t="s">
        <v>4566</v>
      </c>
    </row>
    <row r="53" spans="1:33" x14ac:dyDescent="0.25">
      <c r="A53" s="2">
        <v>322674</v>
      </c>
      <c r="B53" s="2" t="s">
        <v>680</v>
      </c>
      <c r="C53" s="2" t="s">
        <v>319</v>
      </c>
      <c r="D53" s="2" t="s">
        <v>389</v>
      </c>
      <c r="E53" s="2" t="s">
        <v>76</v>
      </c>
      <c r="F53" s="2">
        <v>34275</v>
      </c>
      <c r="G53" s="2" t="s">
        <v>430</v>
      </c>
      <c r="H53" s="2" t="s">
        <v>19</v>
      </c>
      <c r="I53" s="2" t="s">
        <v>201</v>
      </c>
      <c r="AC53" s="2" t="s">
        <v>4566</v>
      </c>
      <c r="AD53" s="2" t="s">
        <v>4566</v>
      </c>
      <c r="AE53" s="2" t="s">
        <v>4566</v>
      </c>
      <c r="AF53" s="2" t="s">
        <v>4566</v>
      </c>
      <c r="AG53" s="2" t="s">
        <v>4566</v>
      </c>
    </row>
    <row r="54" spans="1:33" x14ac:dyDescent="0.25">
      <c r="A54" s="2">
        <v>322791</v>
      </c>
      <c r="B54" s="2" t="s">
        <v>2106</v>
      </c>
      <c r="C54" s="2" t="s">
        <v>950</v>
      </c>
      <c r="D54" s="2" t="s">
        <v>951</v>
      </c>
      <c r="E54" s="2" t="s">
        <v>76</v>
      </c>
      <c r="F54" s="2">
        <v>34580</v>
      </c>
      <c r="G54" s="2" t="s">
        <v>2107</v>
      </c>
      <c r="H54" s="2" t="s">
        <v>16</v>
      </c>
      <c r="I54" s="2" t="s">
        <v>201</v>
      </c>
      <c r="J54" s="2" t="s">
        <v>1231</v>
      </c>
      <c r="L54" s="2" t="s">
        <v>67</v>
      </c>
      <c r="AE54" s="2" t="s">
        <v>4566</v>
      </c>
      <c r="AF54" s="2" t="s">
        <v>4566</v>
      </c>
      <c r="AG54" s="2" t="s">
        <v>4566</v>
      </c>
    </row>
    <row r="55" spans="1:33" x14ac:dyDescent="0.25">
      <c r="A55" s="2">
        <v>322805</v>
      </c>
      <c r="B55" s="2" t="s">
        <v>2085</v>
      </c>
      <c r="C55" s="2" t="s">
        <v>229</v>
      </c>
      <c r="D55" s="2" t="s">
        <v>1247</v>
      </c>
      <c r="E55" s="2" t="s">
        <v>76</v>
      </c>
      <c r="H55" s="2" t="s">
        <v>16</v>
      </c>
      <c r="I55" s="2" t="s">
        <v>201</v>
      </c>
      <c r="AB55" s="2" t="s">
        <v>4566</v>
      </c>
      <c r="AC55" s="2" t="s">
        <v>4566</v>
      </c>
      <c r="AD55" s="2" t="s">
        <v>4566</v>
      </c>
      <c r="AE55" s="2" t="s">
        <v>4566</v>
      </c>
      <c r="AF55" s="2" t="s">
        <v>4566</v>
      </c>
      <c r="AG55" s="2" t="s">
        <v>4566</v>
      </c>
    </row>
    <row r="56" spans="1:33" x14ac:dyDescent="0.25">
      <c r="A56" s="2">
        <v>323302</v>
      </c>
      <c r="B56" s="2" t="s">
        <v>2150</v>
      </c>
      <c r="C56" s="2" t="s">
        <v>491</v>
      </c>
      <c r="D56" s="2" t="s">
        <v>1247</v>
      </c>
      <c r="E56" s="2" t="s">
        <v>76</v>
      </c>
      <c r="H56" s="2" t="s">
        <v>16</v>
      </c>
      <c r="I56" s="2" t="s">
        <v>201</v>
      </c>
      <c r="AB56" s="2" t="s">
        <v>4566</v>
      </c>
      <c r="AC56" s="2" t="s">
        <v>4566</v>
      </c>
      <c r="AD56" s="2" t="s">
        <v>4566</v>
      </c>
      <c r="AE56" s="2" t="s">
        <v>4566</v>
      </c>
      <c r="AF56" s="2" t="s">
        <v>4566</v>
      </c>
      <c r="AG56" s="2" t="s">
        <v>4566</v>
      </c>
    </row>
    <row r="57" spans="1:33" x14ac:dyDescent="0.25">
      <c r="A57" s="2">
        <v>323356</v>
      </c>
      <c r="B57" s="2" t="s">
        <v>1557</v>
      </c>
      <c r="C57" s="2" t="s">
        <v>371</v>
      </c>
      <c r="D57" s="2" t="s">
        <v>312</v>
      </c>
      <c r="E57" s="2" t="s">
        <v>77</v>
      </c>
      <c r="F57" s="2">
        <v>34742</v>
      </c>
      <c r="G57" s="2" t="s">
        <v>18</v>
      </c>
      <c r="H57" s="2" t="s">
        <v>16</v>
      </c>
      <c r="I57" s="2" t="s">
        <v>201</v>
      </c>
      <c r="J57" s="2" t="s">
        <v>1231</v>
      </c>
      <c r="L57" s="2" t="s">
        <v>18</v>
      </c>
      <c r="AE57" s="2" t="s">
        <v>4566</v>
      </c>
      <c r="AF57" s="2" t="s">
        <v>4566</v>
      </c>
      <c r="AG57" s="2" t="s">
        <v>4566</v>
      </c>
    </row>
    <row r="58" spans="1:33" x14ac:dyDescent="0.25">
      <c r="A58" s="2">
        <v>323577</v>
      </c>
      <c r="B58" s="2" t="s">
        <v>2151</v>
      </c>
      <c r="C58" s="2" t="s">
        <v>2152</v>
      </c>
      <c r="D58" s="2" t="s">
        <v>2153</v>
      </c>
      <c r="E58" s="2" t="s">
        <v>76</v>
      </c>
      <c r="F58" s="2">
        <v>34559</v>
      </c>
      <c r="G58" s="2" t="s">
        <v>18</v>
      </c>
      <c r="H58" s="2" t="s">
        <v>16</v>
      </c>
      <c r="I58" s="2" t="s">
        <v>201</v>
      </c>
      <c r="AC58" s="2" t="s">
        <v>4566</v>
      </c>
      <c r="AD58" s="2" t="s">
        <v>4566</v>
      </c>
      <c r="AE58" s="2" t="s">
        <v>4566</v>
      </c>
      <c r="AF58" s="2" t="s">
        <v>4566</v>
      </c>
      <c r="AG58" s="2" t="s">
        <v>4566</v>
      </c>
    </row>
    <row r="59" spans="1:33" x14ac:dyDescent="0.25">
      <c r="A59" s="2">
        <v>323648</v>
      </c>
      <c r="B59" s="2" t="s">
        <v>1378</v>
      </c>
      <c r="C59" s="2" t="s">
        <v>652</v>
      </c>
      <c r="D59" s="2" t="s">
        <v>1247</v>
      </c>
      <c r="E59" s="2" t="s">
        <v>76</v>
      </c>
      <c r="H59" s="2" t="s">
        <v>16</v>
      </c>
      <c r="I59" s="2" t="s">
        <v>201</v>
      </c>
      <c r="AA59" s="2" t="s">
        <v>4566</v>
      </c>
      <c r="AB59" s="2" t="s">
        <v>4566</v>
      </c>
      <c r="AC59" s="2" t="s">
        <v>4566</v>
      </c>
      <c r="AD59" s="2" t="s">
        <v>4566</v>
      </c>
      <c r="AE59" s="2" t="s">
        <v>4566</v>
      </c>
      <c r="AF59" s="2" t="s">
        <v>4566</v>
      </c>
      <c r="AG59" s="2" t="s">
        <v>4566</v>
      </c>
    </row>
    <row r="60" spans="1:33" x14ac:dyDescent="0.25">
      <c r="A60" s="2">
        <v>323824</v>
      </c>
      <c r="B60" s="2" t="s">
        <v>1346</v>
      </c>
      <c r="C60" s="2" t="s">
        <v>757</v>
      </c>
      <c r="D60" s="2" t="s">
        <v>1110</v>
      </c>
      <c r="E60" s="2" t="s">
        <v>77</v>
      </c>
      <c r="F60" s="2">
        <v>34704</v>
      </c>
      <c r="G60" s="2" t="s">
        <v>18</v>
      </c>
      <c r="H60" s="2" t="s">
        <v>16</v>
      </c>
      <c r="I60" s="2" t="s">
        <v>201</v>
      </c>
      <c r="J60" s="2" t="s">
        <v>1231</v>
      </c>
      <c r="L60" s="2" t="s">
        <v>18</v>
      </c>
      <c r="AE60" s="2" t="s">
        <v>4566</v>
      </c>
      <c r="AF60" s="2" t="s">
        <v>4566</v>
      </c>
      <c r="AG60" s="2" t="s">
        <v>4566</v>
      </c>
    </row>
    <row r="61" spans="1:33" x14ac:dyDescent="0.25">
      <c r="A61" s="2">
        <v>324562</v>
      </c>
      <c r="B61" s="2" t="s">
        <v>782</v>
      </c>
      <c r="C61" s="2" t="s">
        <v>436</v>
      </c>
      <c r="D61" s="2" t="s">
        <v>2058</v>
      </c>
      <c r="E61" s="2" t="s">
        <v>76</v>
      </c>
      <c r="F61" s="2">
        <v>34700</v>
      </c>
      <c r="G61" s="2" t="s">
        <v>18</v>
      </c>
      <c r="H61" s="2" t="s">
        <v>16</v>
      </c>
      <c r="I61" s="2" t="s">
        <v>201</v>
      </c>
      <c r="AD61" s="2" t="s">
        <v>4566</v>
      </c>
      <c r="AE61" s="2" t="s">
        <v>4566</v>
      </c>
      <c r="AF61" s="2" t="s">
        <v>4566</v>
      </c>
      <c r="AG61" s="2" t="s">
        <v>4566</v>
      </c>
    </row>
    <row r="62" spans="1:33" x14ac:dyDescent="0.25">
      <c r="A62" s="2">
        <v>324846</v>
      </c>
      <c r="B62" s="2" t="s">
        <v>1843</v>
      </c>
      <c r="C62" s="2" t="s">
        <v>1844</v>
      </c>
      <c r="D62" s="2" t="s">
        <v>267</v>
      </c>
      <c r="E62" s="2" t="s">
        <v>76</v>
      </c>
      <c r="F62" s="2">
        <v>35074</v>
      </c>
      <c r="G62" s="2" t="s">
        <v>1085</v>
      </c>
      <c r="H62" s="2" t="s">
        <v>16</v>
      </c>
      <c r="I62" s="2" t="s">
        <v>201</v>
      </c>
      <c r="J62" s="2" t="s">
        <v>1231</v>
      </c>
      <c r="L62" s="2" t="s">
        <v>30</v>
      </c>
      <c r="AF62" s="2" t="s">
        <v>4566</v>
      </c>
      <c r="AG62" s="2" t="s">
        <v>4566</v>
      </c>
    </row>
    <row r="63" spans="1:33" x14ac:dyDescent="0.25">
      <c r="A63" s="2">
        <v>325298</v>
      </c>
      <c r="B63" s="2" t="s">
        <v>1792</v>
      </c>
      <c r="C63" s="2" t="s">
        <v>214</v>
      </c>
      <c r="D63" s="2" t="s">
        <v>1247</v>
      </c>
      <c r="E63" s="2" t="s">
        <v>76</v>
      </c>
      <c r="H63" s="2" t="s">
        <v>16</v>
      </c>
      <c r="I63" s="2" t="s">
        <v>201</v>
      </c>
      <c r="AA63" s="2" t="s">
        <v>4566</v>
      </c>
      <c r="AB63" s="2" t="s">
        <v>4566</v>
      </c>
      <c r="AC63" s="2" t="s">
        <v>4566</v>
      </c>
      <c r="AD63" s="2" t="s">
        <v>4566</v>
      </c>
      <c r="AE63" s="2" t="s">
        <v>4566</v>
      </c>
      <c r="AF63" s="2" t="s">
        <v>4566</v>
      </c>
      <c r="AG63" s="2" t="s">
        <v>4566</v>
      </c>
    </row>
    <row r="64" spans="1:33" x14ac:dyDescent="0.25">
      <c r="A64" s="2">
        <v>325629</v>
      </c>
      <c r="B64" s="2" t="s">
        <v>2021</v>
      </c>
      <c r="C64" s="2" t="s">
        <v>1050</v>
      </c>
      <c r="D64" s="2" t="s">
        <v>1330</v>
      </c>
      <c r="E64" s="2" t="s">
        <v>76</v>
      </c>
      <c r="F64" s="2">
        <v>34031</v>
      </c>
      <c r="G64" s="2" t="s">
        <v>18</v>
      </c>
      <c r="H64" s="2" t="s">
        <v>16</v>
      </c>
      <c r="I64" s="2" t="s">
        <v>201</v>
      </c>
      <c r="AD64" s="2" t="s">
        <v>4566</v>
      </c>
      <c r="AE64" s="2" t="s">
        <v>4566</v>
      </c>
      <c r="AF64" s="2" t="s">
        <v>4566</v>
      </c>
      <c r="AG64" s="2" t="s">
        <v>4566</v>
      </c>
    </row>
    <row r="65" spans="1:33" x14ac:dyDescent="0.25">
      <c r="A65" s="2">
        <v>325730</v>
      </c>
      <c r="B65" s="2" t="s">
        <v>1352</v>
      </c>
      <c r="C65" s="2" t="s">
        <v>214</v>
      </c>
      <c r="D65" s="2" t="s">
        <v>1247</v>
      </c>
      <c r="E65" s="2" t="s">
        <v>76</v>
      </c>
      <c r="H65" s="2" t="s">
        <v>16</v>
      </c>
      <c r="I65" s="2" t="s">
        <v>201</v>
      </c>
      <c r="AA65" s="2" t="s">
        <v>4566</v>
      </c>
      <c r="AB65" s="2" t="s">
        <v>4566</v>
      </c>
      <c r="AC65" s="2" t="s">
        <v>4566</v>
      </c>
      <c r="AD65" s="2" t="s">
        <v>4566</v>
      </c>
      <c r="AE65" s="2" t="s">
        <v>4566</v>
      </c>
      <c r="AF65" s="2" t="s">
        <v>4566</v>
      </c>
      <c r="AG65" s="2" t="s">
        <v>4566</v>
      </c>
    </row>
    <row r="66" spans="1:33" x14ac:dyDescent="0.25">
      <c r="A66" s="2">
        <v>325786</v>
      </c>
      <c r="B66" s="2" t="s">
        <v>1772</v>
      </c>
      <c r="C66" s="2" t="s">
        <v>246</v>
      </c>
      <c r="D66" s="2" t="s">
        <v>533</v>
      </c>
      <c r="E66" s="2" t="s">
        <v>77</v>
      </c>
      <c r="F66" s="2">
        <v>32996</v>
      </c>
      <c r="G66" s="2" t="s">
        <v>1773</v>
      </c>
      <c r="H66" s="2" t="s">
        <v>16</v>
      </c>
      <c r="I66" s="2" t="s">
        <v>201</v>
      </c>
      <c r="AC66" s="2" t="s">
        <v>4566</v>
      </c>
      <c r="AD66" s="2" t="s">
        <v>4566</v>
      </c>
      <c r="AE66" s="2" t="s">
        <v>4566</v>
      </c>
      <c r="AF66" s="2" t="s">
        <v>4566</v>
      </c>
      <c r="AG66" s="2" t="s">
        <v>4566</v>
      </c>
    </row>
    <row r="67" spans="1:33" x14ac:dyDescent="0.25">
      <c r="A67" s="2">
        <v>325951</v>
      </c>
      <c r="B67" s="2" t="s">
        <v>1767</v>
      </c>
      <c r="C67" s="2" t="s">
        <v>410</v>
      </c>
      <c r="D67" s="2" t="s">
        <v>269</v>
      </c>
      <c r="E67" s="2" t="s">
        <v>77</v>
      </c>
      <c r="F67" s="2">
        <v>32143</v>
      </c>
      <c r="G67" s="2" t="s">
        <v>408</v>
      </c>
      <c r="H67" s="2" t="s">
        <v>16</v>
      </c>
      <c r="I67" s="2" t="s">
        <v>201</v>
      </c>
      <c r="J67" s="2" t="s">
        <v>1231</v>
      </c>
      <c r="L67" s="2" t="s">
        <v>30</v>
      </c>
      <c r="AE67" s="2" t="s">
        <v>4566</v>
      </c>
      <c r="AF67" s="2" t="s">
        <v>4566</v>
      </c>
      <c r="AG67" s="2" t="s">
        <v>4566</v>
      </c>
    </row>
    <row r="68" spans="1:33" x14ac:dyDescent="0.25">
      <c r="A68" s="2">
        <v>325974</v>
      </c>
      <c r="B68" s="2" t="s">
        <v>1656</v>
      </c>
      <c r="C68" s="2" t="s">
        <v>1148</v>
      </c>
      <c r="D68" s="2" t="s">
        <v>415</v>
      </c>
      <c r="E68" s="2" t="s">
        <v>76</v>
      </c>
      <c r="F68" s="2">
        <v>33994</v>
      </c>
      <c r="G68" s="2" t="s">
        <v>869</v>
      </c>
      <c r="H68" s="2" t="s">
        <v>16</v>
      </c>
      <c r="I68" s="2" t="s">
        <v>201</v>
      </c>
      <c r="AD68" s="2" t="s">
        <v>4566</v>
      </c>
      <c r="AE68" s="2" t="s">
        <v>4566</v>
      </c>
      <c r="AF68" s="2" t="s">
        <v>4566</v>
      </c>
      <c r="AG68" s="2" t="s">
        <v>4566</v>
      </c>
    </row>
    <row r="69" spans="1:33" x14ac:dyDescent="0.25">
      <c r="A69" s="2">
        <v>325977</v>
      </c>
      <c r="B69" s="2" t="s">
        <v>1450</v>
      </c>
      <c r="C69" s="2" t="s">
        <v>229</v>
      </c>
      <c r="D69" s="2" t="s">
        <v>314</v>
      </c>
      <c r="E69" s="2" t="s">
        <v>76</v>
      </c>
      <c r="H69" s="2" t="s">
        <v>16</v>
      </c>
      <c r="I69" s="2" t="s">
        <v>201</v>
      </c>
      <c r="AA69" s="2" t="s">
        <v>4566</v>
      </c>
      <c r="AB69" s="2" t="s">
        <v>4566</v>
      </c>
      <c r="AC69" s="2" t="s">
        <v>4566</v>
      </c>
      <c r="AD69" s="2" t="s">
        <v>4566</v>
      </c>
      <c r="AE69" s="2" t="s">
        <v>4566</v>
      </c>
      <c r="AF69" s="2" t="s">
        <v>4566</v>
      </c>
      <c r="AG69" s="2" t="s">
        <v>4566</v>
      </c>
    </row>
    <row r="70" spans="1:33" x14ac:dyDescent="0.25">
      <c r="A70" s="2">
        <v>326820</v>
      </c>
      <c r="B70" s="2" t="s">
        <v>1774</v>
      </c>
      <c r="C70" s="2" t="s">
        <v>229</v>
      </c>
      <c r="D70" s="2" t="s">
        <v>1775</v>
      </c>
      <c r="E70" s="2" t="s">
        <v>76</v>
      </c>
      <c r="H70" s="2" t="s">
        <v>16</v>
      </c>
      <c r="I70" s="2" t="s">
        <v>201</v>
      </c>
      <c r="AA70" s="2" t="s">
        <v>4566</v>
      </c>
      <c r="AB70" s="2" t="s">
        <v>4566</v>
      </c>
      <c r="AC70" s="2" t="s">
        <v>4566</v>
      </c>
      <c r="AD70" s="2" t="s">
        <v>4566</v>
      </c>
      <c r="AE70" s="2" t="s">
        <v>4566</v>
      </c>
      <c r="AF70" s="2" t="s">
        <v>4566</v>
      </c>
      <c r="AG70" s="2" t="s">
        <v>4566</v>
      </c>
    </row>
    <row r="71" spans="1:33" x14ac:dyDescent="0.25">
      <c r="A71" s="2">
        <v>327509</v>
      </c>
      <c r="B71" s="2" t="s">
        <v>2148</v>
      </c>
      <c r="C71" s="2" t="s">
        <v>252</v>
      </c>
      <c r="D71" s="2" t="s">
        <v>222</v>
      </c>
      <c r="E71" s="2" t="s">
        <v>76</v>
      </c>
      <c r="F71" s="2">
        <v>35065</v>
      </c>
      <c r="G71" s="2" t="s">
        <v>18</v>
      </c>
      <c r="H71" s="2" t="s">
        <v>16</v>
      </c>
      <c r="I71" s="2" t="s">
        <v>201</v>
      </c>
      <c r="AC71" s="2" t="s">
        <v>4566</v>
      </c>
      <c r="AD71" s="2" t="s">
        <v>4566</v>
      </c>
      <c r="AE71" s="2" t="s">
        <v>4566</v>
      </c>
      <c r="AF71" s="2" t="s">
        <v>4566</v>
      </c>
      <c r="AG71" s="2" t="s">
        <v>4566</v>
      </c>
    </row>
    <row r="72" spans="1:33" x14ac:dyDescent="0.25">
      <c r="A72" s="2">
        <v>327545</v>
      </c>
      <c r="B72" s="2" t="s">
        <v>1536</v>
      </c>
      <c r="C72" s="2" t="s">
        <v>672</v>
      </c>
      <c r="D72" s="2" t="s">
        <v>1247</v>
      </c>
      <c r="E72" s="2" t="s">
        <v>76</v>
      </c>
      <c r="H72" s="2" t="s">
        <v>16</v>
      </c>
      <c r="I72" s="2" t="s">
        <v>201</v>
      </c>
      <c r="AA72" s="2" t="s">
        <v>4566</v>
      </c>
      <c r="AB72" s="2" t="s">
        <v>4566</v>
      </c>
      <c r="AC72" s="2" t="s">
        <v>4566</v>
      </c>
      <c r="AD72" s="2" t="s">
        <v>4566</v>
      </c>
      <c r="AE72" s="2" t="s">
        <v>4566</v>
      </c>
      <c r="AF72" s="2" t="s">
        <v>4566</v>
      </c>
      <c r="AG72" s="2" t="s">
        <v>4566</v>
      </c>
    </row>
    <row r="73" spans="1:33" x14ac:dyDescent="0.25">
      <c r="A73" s="2">
        <v>327677</v>
      </c>
      <c r="B73" s="2" t="s">
        <v>1921</v>
      </c>
      <c r="C73" s="2" t="s">
        <v>663</v>
      </c>
      <c r="D73" s="2" t="s">
        <v>1247</v>
      </c>
      <c r="E73" s="2" t="s">
        <v>76</v>
      </c>
      <c r="H73" s="2" t="s">
        <v>16</v>
      </c>
      <c r="I73" s="2" t="s">
        <v>201</v>
      </c>
      <c r="AA73" s="2" t="s">
        <v>4566</v>
      </c>
      <c r="AB73" s="2" t="s">
        <v>4566</v>
      </c>
      <c r="AC73" s="2" t="s">
        <v>4566</v>
      </c>
      <c r="AD73" s="2" t="s">
        <v>4566</v>
      </c>
      <c r="AE73" s="2" t="s">
        <v>4566</v>
      </c>
      <c r="AF73" s="2" t="s">
        <v>4566</v>
      </c>
      <c r="AG73" s="2" t="s">
        <v>4566</v>
      </c>
    </row>
    <row r="74" spans="1:33" x14ac:dyDescent="0.25">
      <c r="A74" s="2">
        <v>328616</v>
      </c>
      <c r="B74" s="2" t="s">
        <v>2119</v>
      </c>
      <c r="C74" s="2" t="s">
        <v>388</v>
      </c>
      <c r="D74" s="2" t="s">
        <v>232</v>
      </c>
      <c r="E74" s="2" t="s">
        <v>76</v>
      </c>
      <c r="F74" s="2">
        <v>32299</v>
      </c>
      <c r="G74" s="2" t="s">
        <v>37</v>
      </c>
      <c r="H74" s="2" t="s">
        <v>16</v>
      </c>
      <c r="I74" s="2" t="s">
        <v>201</v>
      </c>
      <c r="J74" s="2" t="s">
        <v>1231</v>
      </c>
      <c r="L74" s="2" t="s">
        <v>37</v>
      </c>
      <c r="AF74" s="2" t="s">
        <v>4566</v>
      </c>
      <c r="AG74" s="2" t="s">
        <v>4566</v>
      </c>
    </row>
    <row r="75" spans="1:33" x14ac:dyDescent="0.25">
      <c r="A75" s="2">
        <v>328795</v>
      </c>
      <c r="B75" s="2" t="s">
        <v>1301</v>
      </c>
      <c r="C75" s="2" t="s">
        <v>1023</v>
      </c>
      <c r="E75" s="2" t="s">
        <v>76</v>
      </c>
      <c r="F75" s="2">
        <v>34336</v>
      </c>
      <c r="G75" s="2" t="s">
        <v>213</v>
      </c>
      <c r="H75" s="2" t="s">
        <v>16</v>
      </c>
      <c r="I75" s="2" t="s">
        <v>201</v>
      </c>
      <c r="AC75" s="2" t="s">
        <v>4566</v>
      </c>
      <c r="AD75" s="2" t="s">
        <v>4566</v>
      </c>
      <c r="AE75" s="2" t="s">
        <v>4566</v>
      </c>
      <c r="AF75" s="2" t="s">
        <v>4566</v>
      </c>
      <c r="AG75" s="2" t="s">
        <v>4566</v>
      </c>
    </row>
    <row r="76" spans="1:33" x14ac:dyDescent="0.25">
      <c r="A76" s="2">
        <v>328917</v>
      </c>
      <c r="B76" s="2" t="s">
        <v>1924</v>
      </c>
      <c r="C76" s="2" t="s">
        <v>214</v>
      </c>
      <c r="D76" s="2" t="s">
        <v>1247</v>
      </c>
      <c r="E76" s="2" t="s">
        <v>77</v>
      </c>
      <c r="H76" s="2" t="s">
        <v>16</v>
      </c>
      <c r="I76" s="2" t="s">
        <v>201</v>
      </c>
      <c r="AA76" s="2" t="s">
        <v>4566</v>
      </c>
      <c r="AB76" s="2" t="s">
        <v>4566</v>
      </c>
      <c r="AC76" s="2" t="s">
        <v>4566</v>
      </c>
      <c r="AD76" s="2" t="s">
        <v>4566</v>
      </c>
      <c r="AE76" s="2" t="s">
        <v>4566</v>
      </c>
      <c r="AF76" s="2" t="s">
        <v>4566</v>
      </c>
      <c r="AG76" s="2" t="s">
        <v>4566</v>
      </c>
    </row>
    <row r="77" spans="1:33" x14ac:dyDescent="0.25">
      <c r="A77" s="2">
        <v>329282</v>
      </c>
      <c r="B77" s="2" t="s">
        <v>773</v>
      </c>
      <c r="C77" s="2" t="s">
        <v>214</v>
      </c>
      <c r="D77" s="2" t="s">
        <v>1398</v>
      </c>
      <c r="E77" s="2" t="s">
        <v>76</v>
      </c>
      <c r="F77" s="2">
        <v>29501</v>
      </c>
      <c r="G77" s="2" t="s">
        <v>37</v>
      </c>
      <c r="H77" s="2" t="s">
        <v>16</v>
      </c>
      <c r="I77" s="2" t="s">
        <v>201</v>
      </c>
      <c r="AB77" s="2" t="s">
        <v>4566</v>
      </c>
      <c r="AC77" s="2" t="s">
        <v>4566</v>
      </c>
      <c r="AD77" s="2" t="s">
        <v>4566</v>
      </c>
      <c r="AE77" s="2" t="s">
        <v>4566</v>
      </c>
      <c r="AF77" s="2" t="s">
        <v>4566</v>
      </c>
      <c r="AG77" s="2" t="s">
        <v>4566</v>
      </c>
    </row>
    <row r="78" spans="1:33" x14ac:dyDescent="0.25">
      <c r="A78" s="2">
        <v>330545</v>
      </c>
      <c r="B78" s="2" t="s">
        <v>2130</v>
      </c>
      <c r="C78" s="2" t="s">
        <v>729</v>
      </c>
      <c r="D78" s="2" t="s">
        <v>609</v>
      </c>
      <c r="E78" s="2" t="s">
        <v>76</v>
      </c>
      <c r="F78" s="2">
        <v>35459</v>
      </c>
      <c r="G78" s="2" t="s">
        <v>18</v>
      </c>
      <c r="H78" s="2" t="s">
        <v>16</v>
      </c>
      <c r="I78" s="2" t="s">
        <v>201</v>
      </c>
      <c r="J78" s="2" t="s">
        <v>15</v>
      </c>
      <c r="L78" s="2" t="s">
        <v>18</v>
      </c>
      <c r="AF78" s="2" t="s">
        <v>4566</v>
      </c>
      <c r="AG78" s="2" t="s">
        <v>4566</v>
      </c>
    </row>
    <row r="79" spans="1:33" x14ac:dyDescent="0.25">
      <c r="A79" s="2">
        <v>331022</v>
      </c>
      <c r="B79" s="2" t="s">
        <v>877</v>
      </c>
      <c r="C79" s="2" t="s">
        <v>862</v>
      </c>
      <c r="D79" s="2" t="s">
        <v>973</v>
      </c>
      <c r="E79" s="2" t="s">
        <v>76</v>
      </c>
      <c r="F79" s="2">
        <v>34471</v>
      </c>
      <c r="G79" s="2" t="s">
        <v>18</v>
      </c>
      <c r="H79" s="2" t="s">
        <v>16</v>
      </c>
      <c r="I79" s="2" t="s">
        <v>201</v>
      </c>
      <c r="J79" s="2" t="s">
        <v>1231</v>
      </c>
      <c r="L79" s="2" t="s">
        <v>18</v>
      </c>
      <c r="AE79" s="2" t="s">
        <v>4566</v>
      </c>
      <c r="AF79" s="2" t="s">
        <v>4566</v>
      </c>
      <c r="AG79" s="2" t="s">
        <v>4566</v>
      </c>
    </row>
    <row r="80" spans="1:33" x14ac:dyDescent="0.25">
      <c r="A80" s="2">
        <v>331050</v>
      </c>
      <c r="B80" s="2" t="s">
        <v>1407</v>
      </c>
      <c r="C80" s="2" t="s">
        <v>252</v>
      </c>
      <c r="D80" s="2" t="s">
        <v>900</v>
      </c>
      <c r="E80" s="2" t="s">
        <v>76</v>
      </c>
      <c r="H80" s="2" t="s">
        <v>16</v>
      </c>
      <c r="I80" s="2" t="s">
        <v>201</v>
      </c>
      <c r="AA80" s="2" t="s">
        <v>4566</v>
      </c>
      <c r="AB80" s="2" t="s">
        <v>4566</v>
      </c>
      <c r="AC80" s="2" t="s">
        <v>4566</v>
      </c>
      <c r="AD80" s="2" t="s">
        <v>4566</v>
      </c>
      <c r="AE80" s="2" t="s">
        <v>4566</v>
      </c>
      <c r="AF80" s="2" t="s">
        <v>4566</v>
      </c>
      <c r="AG80" s="2" t="s">
        <v>4566</v>
      </c>
    </row>
    <row r="81" spans="1:34" x14ac:dyDescent="0.25">
      <c r="A81" s="2">
        <v>331078</v>
      </c>
      <c r="B81" s="2" t="s">
        <v>1080</v>
      </c>
      <c r="C81" s="2" t="s">
        <v>357</v>
      </c>
      <c r="D81" s="2" t="s">
        <v>619</v>
      </c>
      <c r="E81" s="2" t="s">
        <v>76</v>
      </c>
      <c r="H81" s="2" t="s">
        <v>16</v>
      </c>
      <c r="I81" s="2" t="s">
        <v>201</v>
      </c>
      <c r="Y81" s="2" t="s">
        <v>4566</v>
      </c>
      <c r="AA81" s="2" t="s">
        <v>4566</v>
      </c>
      <c r="AB81" s="2" t="s">
        <v>4566</v>
      </c>
      <c r="AC81" s="2" t="s">
        <v>4566</v>
      </c>
      <c r="AD81" s="2" t="s">
        <v>4566</v>
      </c>
      <c r="AE81" s="2" t="s">
        <v>4566</v>
      </c>
      <c r="AF81" s="2" t="s">
        <v>4566</v>
      </c>
      <c r="AG81" s="2" t="s">
        <v>4566</v>
      </c>
    </row>
    <row r="82" spans="1:34" x14ac:dyDescent="0.25">
      <c r="A82" s="2">
        <v>331284</v>
      </c>
      <c r="B82" s="2" t="s">
        <v>1348</v>
      </c>
      <c r="C82" s="2" t="s">
        <v>611</v>
      </c>
      <c r="D82" s="2" t="s">
        <v>1247</v>
      </c>
      <c r="E82" s="2" t="s">
        <v>76</v>
      </c>
      <c r="H82" s="2" t="s">
        <v>16</v>
      </c>
      <c r="I82" s="2" t="s">
        <v>201</v>
      </c>
      <c r="AA82" s="2" t="s">
        <v>4566</v>
      </c>
      <c r="AB82" s="2" t="s">
        <v>4566</v>
      </c>
      <c r="AC82" s="2" t="s">
        <v>4566</v>
      </c>
      <c r="AD82" s="2" t="s">
        <v>4566</v>
      </c>
      <c r="AE82" s="2" t="s">
        <v>4566</v>
      </c>
      <c r="AF82" s="2" t="s">
        <v>4566</v>
      </c>
      <c r="AG82" s="2" t="s">
        <v>4566</v>
      </c>
    </row>
    <row r="83" spans="1:34" x14ac:dyDescent="0.25">
      <c r="A83" s="2">
        <v>333699</v>
      </c>
      <c r="B83" s="2" t="s">
        <v>2071</v>
      </c>
      <c r="C83" s="2" t="s">
        <v>518</v>
      </c>
      <c r="D83" s="2" t="s">
        <v>2072</v>
      </c>
      <c r="E83" s="2" t="s">
        <v>76</v>
      </c>
      <c r="F83" s="2">
        <v>32903</v>
      </c>
      <c r="G83" s="2" t="s">
        <v>668</v>
      </c>
      <c r="H83" s="2" t="s">
        <v>16</v>
      </c>
      <c r="I83" s="2" t="s">
        <v>201</v>
      </c>
      <c r="J83" s="2" t="s">
        <v>15</v>
      </c>
      <c r="L83" s="2" t="s">
        <v>18</v>
      </c>
      <c r="AE83" s="2" t="s">
        <v>4566</v>
      </c>
      <c r="AF83" s="2" t="s">
        <v>4566</v>
      </c>
      <c r="AG83" s="2" t="s">
        <v>4566</v>
      </c>
    </row>
    <row r="84" spans="1:34" x14ac:dyDescent="0.25">
      <c r="A84" s="2">
        <v>334937</v>
      </c>
      <c r="B84" s="2" t="s">
        <v>1768</v>
      </c>
      <c r="C84" s="2" t="s">
        <v>386</v>
      </c>
      <c r="D84" s="2" t="s">
        <v>417</v>
      </c>
      <c r="E84" s="2" t="s">
        <v>76</v>
      </c>
      <c r="F84" s="2">
        <v>34241</v>
      </c>
      <c r="G84" s="2" t="s">
        <v>18</v>
      </c>
      <c r="H84" s="2" t="s">
        <v>16</v>
      </c>
      <c r="I84" s="2" t="s">
        <v>201</v>
      </c>
      <c r="AC84" s="2" t="s">
        <v>4566</v>
      </c>
      <c r="AD84" s="2" t="s">
        <v>4566</v>
      </c>
      <c r="AE84" s="2" t="s">
        <v>4566</v>
      </c>
      <c r="AF84" s="2" t="s">
        <v>4566</v>
      </c>
      <c r="AG84" s="2" t="s">
        <v>4566</v>
      </c>
    </row>
    <row r="85" spans="1:34" x14ac:dyDescent="0.25">
      <c r="A85" s="2">
        <v>337186</v>
      </c>
      <c r="B85" s="2" t="s">
        <v>1314</v>
      </c>
      <c r="C85" s="2" t="s">
        <v>581</v>
      </c>
      <c r="D85" s="2" t="s">
        <v>338</v>
      </c>
      <c r="E85" s="2" t="s">
        <v>76</v>
      </c>
      <c r="H85" s="2" t="s">
        <v>16</v>
      </c>
      <c r="I85" s="2" t="s">
        <v>201</v>
      </c>
      <c r="AA85" s="2" t="s">
        <v>4566</v>
      </c>
      <c r="AB85" s="2" t="s">
        <v>4566</v>
      </c>
      <c r="AC85" s="2" t="s">
        <v>4566</v>
      </c>
      <c r="AD85" s="2" t="s">
        <v>4566</v>
      </c>
      <c r="AE85" s="2" t="s">
        <v>4566</v>
      </c>
      <c r="AF85" s="2" t="s">
        <v>4566</v>
      </c>
      <c r="AG85" s="2" t="s">
        <v>4566</v>
      </c>
    </row>
    <row r="86" spans="1:34" x14ac:dyDescent="0.25">
      <c r="A86" s="2">
        <v>332330</v>
      </c>
      <c r="B86" s="2" t="s">
        <v>2582</v>
      </c>
      <c r="C86" s="2" t="s">
        <v>229</v>
      </c>
      <c r="D86" s="2" t="s">
        <v>452</v>
      </c>
      <c r="E86" s="2" t="s">
        <v>76</v>
      </c>
      <c r="F86" s="2">
        <v>35431</v>
      </c>
      <c r="G86" s="2" t="s">
        <v>2583</v>
      </c>
      <c r="H86" s="2" t="s">
        <v>16</v>
      </c>
      <c r="I86" s="2" t="s">
        <v>201</v>
      </c>
      <c r="J86" s="2" t="s">
        <v>15</v>
      </c>
      <c r="L86" s="2" t="s">
        <v>47</v>
      </c>
      <c r="R86" s="2" t="s">
        <v>4698</v>
      </c>
      <c r="S86" s="2">
        <v>45512</v>
      </c>
      <c r="T86" s="2">
        <v>0</v>
      </c>
      <c r="AH86" s="2" t="s">
        <v>4698</v>
      </c>
    </row>
    <row r="87" spans="1:34" x14ac:dyDescent="0.25">
      <c r="A87" s="2">
        <v>327842</v>
      </c>
      <c r="B87" s="2" t="s">
        <v>3703</v>
      </c>
      <c r="C87" s="2" t="s">
        <v>514</v>
      </c>
      <c r="D87" s="2" t="s">
        <v>446</v>
      </c>
      <c r="E87" s="2" t="s">
        <v>77</v>
      </c>
      <c r="F87" s="2">
        <v>35319</v>
      </c>
      <c r="G87" s="2" t="s">
        <v>18</v>
      </c>
      <c r="H87" s="2" t="s">
        <v>16</v>
      </c>
      <c r="I87" s="2" t="s">
        <v>201</v>
      </c>
      <c r="J87" s="2" t="s">
        <v>1231</v>
      </c>
      <c r="L87" s="2" t="s">
        <v>18</v>
      </c>
      <c r="R87" s="2" t="s">
        <v>4698</v>
      </c>
      <c r="S87" s="2">
        <v>45505</v>
      </c>
      <c r="T87" s="2">
        <v>0</v>
      </c>
      <c r="AH87" s="2" t="s">
        <v>4698</v>
      </c>
    </row>
    <row r="88" spans="1:34" x14ac:dyDescent="0.25">
      <c r="A88" s="2">
        <v>320427</v>
      </c>
      <c r="B88" s="2" t="s">
        <v>4186</v>
      </c>
      <c r="C88" s="2" t="s">
        <v>491</v>
      </c>
      <c r="D88" s="2" t="s">
        <v>1063</v>
      </c>
      <c r="E88" s="2" t="s">
        <v>76</v>
      </c>
      <c r="F88" s="2">
        <v>34135</v>
      </c>
      <c r="G88" s="2" t="s">
        <v>494</v>
      </c>
      <c r="H88" s="2" t="s">
        <v>16</v>
      </c>
      <c r="I88" s="2" t="s">
        <v>201</v>
      </c>
      <c r="J88" s="2" t="s">
        <v>1231</v>
      </c>
      <c r="L88" s="2" t="s">
        <v>18</v>
      </c>
      <c r="AH88" s="2" t="s">
        <v>4698</v>
      </c>
    </row>
    <row r="89" spans="1:34" x14ac:dyDescent="0.25">
      <c r="A89" s="2">
        <v>308472</v>
      </c>
      <c r="B89" s="2" t="s">
        <v>1424</v>
      </c>
      <c r="C89" s="2" t="s">
        <v>867</v>
      </c>
      <c r="D89" s="2" t="s">
        <v>267</v>
      </c>
      <c r="E89" s="2" t="s">
        <v>76</v>
      </c>
      <c r="F89" s="2">
        <v>31511</v>
      </c>
      <c r="G89" s="2" t="s">
        <v>1425</v>
      </c>
      <c r="H89" s="2" t="s">
        <v>16</v>
      </c>
      <c r="I89" s="2" t="s">
        <v>201</v>
      </c>
      <c r="J89" s="2" t="s">
        <v>15</v>
      </c>
      <c r="L89" s="2" t="s">
        <v>18</v>
      </c>
      <c r="V89" s="2" t="s">
        <v>4699</v>
      </c>
    </row>
    <row r="90" spans="1:34" x14ac:dyDescent="0.25">
      <c r="A90" s="2">
        <v>323715</v>
      </c>
      <c r="B90" s="2" t="s">
        <v>2167</v>
      </c>
      <c r="C90" s="2" t="s">
        <v>591</v>
      </c>
      <c r="D90" s="2" t="s">
        <v>853</v>
      </c>
      <c r="E90" s="2" t="s">
        <v>76</v>
      </c>
      <c r="H90" s="2" t="s">
        <v>16</v>
      </c>
      <c r="I90" s="2" t="s">
        <v>201</v>
      </c>
      <c r="R90" s="2">
        <v>4782</v>
      </c>
      <c r="S90" s="2">
        <v>45504</v>
      </c>
      <c r="T90" s="2">
        <v>35000</v>
      </c>
      <c r="V90" s="2" t="s">
        <v>4699</v>
      </c>
    </row>
    <row r="91" spans="1:34" x14ac:dyDescent="0.25">
      <c r="A91" s="2">
        <v>327195</v>
      </c>
      <c r="B91" s="2" t="s">
        <v>2172</v>
      </c>
      <c r="C91" s="2" t="s">
        <v>229</v>
      </c>
      <c r="D91" s="2" t="s">
        <v>557</v>
      </c>
      <c r="E91" s="2" t="s">
        <v>76</v>
      </c>
      <c r="F91" s="2">
        <v>34347</v>
      </c>
      <c r="G91" s="2" t="s">
        <v>47</v>
      </c>
      <c r="H91" s="2" t="s">
        <v>16</v>
      </c>
      <c r="I91" s="2" t="s">
        <v>201</v>
      </c>
      <c r="J91" s="2" t="s">
        <v>15</v>
      </c>
      <c r="L91" s="2" t="s">
        <v>30</v>
      </c>
      <c r="V91" s="2" t="s">
        <v>4699</v>
      </c>
      <c r="AG91" s="2" t="s">
        <v>4566</v>
      </c>
    </row>
    <row r="92" spans="1:34" x14ac:dyDescent="0.25">
      <c r="A92" s="2">
        <v>309466</v>
      </c>
      <c r="B92" s="2" t="s">
        <v>4659</v>
      </c>
      <c r="C92" s="2" t="s">
        <v>358</v>
      </c>
      <c r="D92" s="2" t="s">
        <v>3984</v>
      </c>
      <c r="I92" s="2" t="s">
        <v>201</v>
      </c>
      <c r="R92" s="2">
        <v>4830</v>
      </c>
      <c r="S92" s="2">
        <v>45508</v>
      </c>
      <c r="T92" s="2">
        <v>70000</v>
      </c>
      <c r="V92" s="2" t="s">
        <v>4699</v>
      </c>
    </row>
    <row r="93" spans="1:34" x14ac:dyDescent="0.25">
      <c r="A93" s="2">
        <v>315050</v>
      </c>
      <c r="B93" s="2" t="s">
        <v>4641</v>
      </c>
      <c r="C93" s="2" t="s">
        <v>229</v>
      </c>
      <c r="D93" s="2" t="s">
        <v>384</v>
      </c>
      <c r="I93" s="2" t="s">
        <v>201</v>
      </c>
      <c r="V93" s="2" t="s">
        <v>4699</v>
      </c>
    </row>
    <row r="94" spans="1:34" x14ac:dyDescent="0.25">
      <c r="A94" s="2">
        <v>300334</v>
      </c>
      <c r="B94" s="2" t="s">
        <v>4684</v>
      </c>
      <c r="C94" s="2" t="s">
        <v>623</v>
      </c>
      <c r="D94" s="2" t="s">
        <v>312</v>
      </c>
      <c r="I94" s="2" t="s">
        <v>201</v>
      </c>
      <c r="V94" s="2" t="s">
        <v>4699</v>
      </c>
      <c r="AG94" s="2" t="s">
        <v>4566</v>
      </c>
    </row>
    <row r="95" spans="1:34" x14ac:dyDescent="0.25">
      <c r="A95" s="2">
        <v>306701</v>
      </c>
      <c r="B95" s="2" t="s">
        <v>1243</v>
      </c>
      <c r="C95" s="2" t="s">
        <v>246</v>
      </c>
      <c r="D95" s="2" t="s">
        <v>330</v>
      </c>
      <c r="E95" s="2" t="s">
        <v>76</v>
      </c>
      <c r="F95" s="2">
        <v>29261</v>
      </c>
      <c r="G95" s="2" t="s">
        <v>55</v>
      </c>
      <c r="H95" s="2" t="s">
        <v>16</v>
      </c>
      <c r="I95" s="2" t="s">
        <v>201</v>
      </c>
      <c r="J95" s="2" t="s">
        <v>1231</v>
      </c>
      <c r="L95" s="2" t="s">
        <v>55</v>
      </c>
      <c r="V95" s="2" t="s">
        <v>4699</v>
      </c>
    </row>
    <row r="96" spans="1:34" x14ac:dyDescent="0.25">
      <c r="A96" s="2">
        <v>310557</v>
      </c>
      <c r="B96" s="2" t="s">
        <v>4655</v>
      </c>
      <c r="C96" s="2" t="s">
        <v>214</v>
      </c>
      <c r="D96" s="2" t="s">
        <v>1997</v>
      </c>
      <c r="I96" s="2" t="s">
        <v>201</v>
      </c>
      <c r="R96" s="2">
        <v>4786</v>
      </c>
      <c r="S96" s="2">
        <v>45504</v>
      </c>
      <c r="T96" s="2">
        <v>490000</v>
      </c>
      <c r="V96" s="2" t="s">
        <v>4699</v>
      </c>
    </row>
    <row r="97" spans="1:22" x14ac:dyDescent="0.25">
      <c r="A97" s="2">
        <v>320423</v>
      </c>
      <c r="B97" s="2" t="s">
        <v>1785</v>
      </c>
      <c r="C97" s="2" t="s">
        <v>379</v>
      </c>
      <c r="D97" s="2" t="s">
        <v>1786</v>
      </c>
      <c r="E97" s="2" t="s">
        <v>76</v>
      </c>
      <c r="F97" s="2">
        <v>33989</v>
      </c>
      <c r="G97" s="2" t="s">
        <v>920</v>
      </c>
      <c r="H97" s="2" t="s">
        <v>16</v>
      </c>
      <c r="I97" s="2" t="s">
        <v>201</v>
      </c>
      <c r="J97" s="2" t="s">
        <v>1231</v>
      </c>
      <c r="L97" s="2" t="s">
        <v>30</v>
      </c>
      <c r="V97" s="2" t="s">
        <v>4699</v>
      </c>
    </row>
    <row r="98" spans="1:22" x14ac:dyDescent="0.25">
      <c r="A98" s="2">
        <v>300177</v>
      </c>
      <c r="B98" s="2" t="s">
        <v>1320</v>
      </c>
      <c r="C98" s="2" t="s">
        <v>823</v>
      </c>
      <c r="D98" s="2" t="s">
        <v>1321</v>
      </c>
      <c r="E98" s="2" t="s">
        <v>76</v>
      </c>
      <c r="F98" s="2">
        <v>30779</v>
      </c>
      <c r="G98" s="2" t="s">
        <v>1322</v>
      </c>
      <c r="H98" s="2" t="s">
        <v>16</v>
      </c>
      <c r="I98" s="2" t="s">
        <v>201</v>
      </c>
      <c r="J98" s="2" t="s">
        <v>1231</v>
      </c>
      <c r="L98" s="2" t="s">
        <v>30</v>
      </c>
      <c r="V98" s="2" t="s">
        <v>4699</v>
      </c>
    </row>
    <row r="99" spans="1:22" x14ac:dyDescent="0.25">
      <c r="A99" s="2">
        <v>300476</v>
      </c>
      <c r="B99" s="2" t="s">
        <v>4681</v>
      </c>
      <c r="C99" s="2" t="s">
        <v>581</v>
      </c>
      <c r="D99" s="2" t="s">
        <v>240</v>
      </c>
      <c r="I99" s="2" t="s">
        <v>201</v>
      </c>
      <c r="V99" s="2" t="s">
        <v>4699</v>
      </c>
    </row>
    <row r="100" spans="1:22" x14ac:dyDescent="0.25">
      <c r="A100" s="2">
        <v>300843</v>
      </c>
      <c r="B100" s="2" t="s">
        <v>1241</v>
      </c>
      <c r="C100" s="2" t="s">
        <v>911</v>
      </c>
      <c r="D100" s="2" t="s">
        <v>719</v>
      </c>
      <c r="E100" s="2" t="s">
        <v>76</v>
      </c>
      <c r="F100" s="2">
        <v>30476</v>
      </c>
      <c r="G100" s="2" t="s">
        <v>213</v>
      </c>
      <c r="H100" s="2" t="s">
        <v>16</v>
      </c>
      <c r="I100" s="2" t="s">
        <v>201</v>
      </c>
      <c r="J100" s="2" t="s">
        <v>15</v>
      </c>
      <c r="L100" s="2" t="s">
        <v>18</v>
      </c>
      <c r="V100" s="2" t="s">
        <v>4699</v>
      </c>
    </row>
    <row r="101" spans="1:22" x14ac:dyDescent="0.25">
      <c r="A101" s="2">
        <v>302765</v>
      </c>
      <c r="B101" s="2" t="s">
        <v>4675</v>
      </c>
      <c r="C101" s="2" t="s">
        <v>229</v>
      </c>
      <c r="D101" s="2" t="s">
        <v>614</v>
      </c>
      <c r="I101" s="2" t="s">
        <v>201</v>
      </c>
      <c r="V101" s="2" t="s">
        <v>4699</v>
      </c>
    </row>
    <row r="102" spans="1:22" x14ac:dyDescent="0.25">
      <c r="A102" s="2">
        <v>303583</v>
      </c>
      <c r="B102" s="2" t="s">
        <v>1357</v>
      </c>
      <c r="C102" s="2" t="s">
        <v>663</v>
      </c>
      <c r="D102" s="2" t="s">
        <v>429</v>
      </c>
      <c r="E102" s="2" t="s">
        <v>76</v>
      </c>
      <c r="F102" s="2">
        <v>30584</v>
      </c>
      <c r="G102" s="2" t="s">
        <v>1358</v>
      </c>
      <c r="H102" s="2" t="s">
        <v>16</v>
      </c>
      <c r="I102" s="2" t="s">
        <v>201</v>
      </c>
      <c r="R102" s="2">
        <v>5067</v>
      </c>
      <c r="S102" s="2">
        <v>45512</v>
      </c>
      <c r="T102" s="2">
        <v>140000</v>
      </c>
      <c r="V102" s="2" t="s">
        <v>4699</v>
      </c>
    </row>
    <row r="103" spans="1:22" x14ac:dyDescent="0.25">
      <c r="A103" s="2">
        <v>303949</v>
      </c>
      <c r="B103" s="2" t="s">
        <v>2165</v>
      </c>
      <c r="C103" s="2" t="s">
        <v>246</v>
      </c>
      <c r="D103" s="2" t="s">
        <v>2066</v>
      </c>
      <c r="E103" s="2" t="s">
        <v>76</v>
      </c>
      <c r="F103" s="2">
        <v>29707</v>
      </c>
      <c r="G103" s="2" t="s">
        <v>61</v>
      </c>
      <c r="H103" s="2" t="s">
        <v>16</v>
      </c>
      <c r="I103" s="2" t="s">
        <v>201</v>
      </c>
      <c r="J103" s="2" t="s">
        <v>15</v>
      </c>
      <c r="L103" s="2" t="s">
        <v>61</v>
      </c>
      <c r="V103" s="2" t="s">
        <v>4699</v>
      </c>
    </row>
    <row r="104" spans="1:22" x14ac:dyDescent="0.25">
      <c r="A104" s="2">
        <v>304687</v>
      </c>
      <c r="B104" s="2" t="s">
        <v>4668</v>
      </c>
      <c r="C104" s="2" t="s">
        <v>229</v>
      </c>
      <c r="D104" s="2" t="s">
        <v>896</v>
      </c>
      <c r="I104" s="2" t="s">
        <v>201</v>
      </c>
      <c r="V104" s="2" t="s">
        <v>4699</v>
      </c>
    </row>
    <row r="105" spans="1:22" x14ac:dyDescent="0.25">
      <c r="A105" s="2">
        <v>306421</v>
      </c>
      <c r="B105" s="2" t="s">
        <v>1546</v>
      </c>
      <c r="C105" s="2" t="s">
        <v>246</v>
      </c>
      <c r="D105" s="2" t="s">
        <v>558</v>
      </c>
      <c r="E105" s="2" t="s">
        <v>77</v>
      </c>
      <c r="F105" s="2">
        <v>31413</v>
      </c>
      <c r="G105" s="2" t="s">
        <v>1547</v>
      </c>
      <c r="H105" s="2" t="s">
        <v>16</v>
      </c>
      <c r="I105" s="2" t="s">
        <v>201</v>
      </c>
      <c r="J105" s="2" t="s">
        <v>1231</v>
      </c>
      <c r="L105" s="2" t="s">
        <v>61</v>
      </c>
      <c r="V105" s="2" t="s">
        <v>4699</v>
      </c>
    </row>
    <row r="106" spans="1:22" x14ac:dyDescent="0.25">
      <c r="A106" s="2">
        <v>307192</v>
      </c>
      <c r="B106" s="2" t="s">
        <v>1419</v>
      </c>
      <c r="C106" s="2" t="s">
        <v>229</v>
      </c>
      <c r="D106" s="2" t="s">
        <v>1076</v>
      </c>
      <c r="E106" s="2" t="s">
        <v>76</v>
      </c>
      <c r="F106" s="2">
        <v>29645</v>
      </c>
      <c r="G106" s="2" t="s">
        <v>18</v>
      </c>
      <c r="H106" s="2" t="s">
        <v>16</v>
      </c>
      <c r="I106" s="2" t="s">
        <v>201</v>
      </c>
      <c r="J106" s="2" t="s">
        <v>1231</v>
      </c>
      <c r="L106" s="2" t="s">
        <v>18</v>
      </c>
      <c r="V106" s="2" t="s">
        <v>4699</v>
      </c>
    </row>
    <row r="107" spans="1:22" x14ac:dyDescent="0.25">
      <c r="A107" s="2">
        <v>310749</v>
      </c>
      <c r="B107" s="2" t="s">
        <v>1934</v>
      </c>
      <c r="C107" s="2" t="s">
        <v>823</v>
      </c>
      <c r="D107" s="2" t="s">
        <v>1396</v>
      </c>
      <c r="E107" s="2" t="s">
        <v>76</v>
      </c>
      <c r="F107" s="2">
        <v>20519</v>
      </c>
      <c r="G107" s="2" t="s">
        <v>425</v>
      </c>
      <c r="H107" s="2" t="s">
        <v>16</v>
      </c>
      <c r="I107" s="2" t="s">
        <v>201</v>
      </c>
      <c r="J107" s="2" t="s">
        <v>15</v>
      </c>
      <c r="L107" s="2" t="s">
        <v>18</v>
      </c>
      <c r="V107" s="2" t="s">
        <v>4699</v>
      </c>
    </row>
    <row r="108" spans="1:22" x14ac:dyDescent="0.25">
      <c r="A108" s="2">
        <v>311650</v>
      </c>
      <c r="B108" s="2" t="s">
        <v>2126</v>
      </c>
      <c r="C108" s="2" t="s">
        <v>364</v>
      </c>
      <c r="D108" s="2" t="s">
        <v>1464</v>
      </c>
      <c r="E108" s="2" t="s">
        <v>77</v>
      </c>
      <c r="F108" s="2">
        <v>32172</v>
      </c>
      <c r="G108" s="2" t="s">
        <v>1493</v>
      </c>
      <c r="H108" s="2" t="s">
        <v>16</v>
      </c>
      <c r="I108" s="2" t="s">
        <v>201</v>
      </c>
      <c r="J108" s="2" t="s">
        <v>1231</v>
      </c>
      <c r="L108" s="2" t="s">
        <v>30</v>
      </c>
      <c r="V108" s="2" t="s">
        <v>4699</v>
      </c>
    </row>
    <row r="109" spans="1:22" x14ac:dyDescent="0.25">
      <c r="A109" s="2">
        <v>312377</v>
      </c>
      <c r="B109" s="2" t="s">
        <v>1417</v>
      </c>
      <c r="C109" s="2" t="s">
        <v>1418</v>
      </c>
      <c r="D109" s="2" t="s">
        <v>1412</v>
      </c>
      <c r="E109" s="2" t="s">
        <v>76</v>
      </c>
      <c r="F109" s="2">
        <v>26301</v>
      </c>
      <c r="G109" s="2" t="s">
        <v>710</v>
      </c>
      <c r="H109" s="2" t="s">
        <v>16</v>
      </c>
      <c r="I109" s="2" t="s">
        <v>201</v>
      </c>
      <c r="J109" s="2" t="s">
        <v>15</v>
      </c>
      <c r="L109" s="2" t="s">
        <v>70</v>
      </c>
      <c r="V109" s="2" t="s">
        <v>4699</v>
      </c>
    </row>
    <row r="110" spans="1:22" x14ac:dyDescent="0.25">
      <c r="A110" s="2">
        <v>313496</v>
      </c>
      <c r="B110" s="2" t="s">
        <v>1789</v>
      </c>
      <c r="C110" s="2" t="s">
        <v>345</v>
      </c>
      <c r="D110" s="2" t="s">
        <v>1474</v>
      </c>
      <c r="E110" s="2" t="s">
        <v>77</v>
      </c>
      <c r="F110" s="2">
        <v>31608</v>
      </c>
      <c r="G110" s="2" t="s">
        <v>37</v>
      </c>
      <c r="H110" s="2" t="s">
        <v>16</v>
      </c>
      <c r="I110" s="2" t="s">
        <v>201</v>
      </c>
      <c r="J110" s="2" t="s">
        <v>1231</v>
      </c>
      <c r="L110" s="2" t="s">
        <v>37</v>
      </c>
      <c r="V110" s="2" t="s">
        <v>4699</v>
      </c>
    </row>
    <row r="111" spans="1:22" x14ac:dyDescent="0.25">
      <c r="A111" s="2">
        <v>315679</v>
      </c>
      <c r="B111" s="2" t="s">
        <v>1323</v>
      </c>
      <c r="C111" s="2" t="s">
        <v>252</v>
      </c>
      <c r="D111" s="2" t="s">
        <v>427</v>
      </c>
      <c r="E111" s="2" t="s">
        <v>76</v>
      </c>
      <c r="F111" s="2">
        <v>28934</v>
      </c>
      <c r="G111" s="2" t="s">
        <v>37</v>
      </c>
      <c r="H111" s="2" t="s">
        <v>16</v>
      </c>
      <c r="I111" s="2" t="s">
        <v>201</v>
      </c>
      <c r="J111" s="2" t="s">
        <v>15</v>
      </c>
      <c r="L111" s="2" t="s">
        <v>37</v>
      </c>
      <c r="V111" s="2" t="s">
        <v>4699</v>
      </c>
    </row>
    <row r="112" spans="1:22" x14ac:dyDescent="0.25">
      <c r="A112" s="2">
        <v>318556</v>
      </c>
      <c r="B112" s="2" t="s">
        <v>2166</v>
      </c>
      <c r="C112" s="2" t="s">
        <v>221</v>
      </c>
      <c r="D112" s="2" t="s">
        <v>212</v>
      </c>
      <c r="E112" s="2" t="s">
        <v>76</v>
      </c>
      <c r="F112" s="2">
        <v>33312</v>
      </c>
      <c r="G112" s="2" t="s">
        <v>67</v>
      </c>
      <c r="H112" s="2" t="s">
        <v>16</v>
      </c>
      <c r="I112" s="2" t="s">
        <v>201</v>
      </c>
      <c r="J112" s="2" t="s">
        <v>1231</v>
      </c>
      <c r="L112" s="2" t="s">
        <v>67</v>
      </c>
      <c r="V112" s="2" t="s">
        <v>4699</v>
      </c>
    </row>
    <row r="113" spans="1:33" x14ac:dyDescent="0.25">
      <c r="A113" s="2">
        <v>318828</v>
      </c>
      <c r="B113" s="2" t="s">
        <v>4631</v>
      </c>
      <c r="C113" s="2" t="s">
        <v>221</v>
      </c>
      <c r="D113" s="2" t="s">
        <v>1703</v>
      </c>
      <c r="I113" s="2" t="s">
        <v>201</v>
      </c>
      <c r="V113" s="2" t="s">
        <v>4699</v>
      </c>
    </row>
    <row r="114" spans="1:33" x14ac:dyDescent="0.25">
      <c r="A114" s="2">
        <v>324127</v>
      </c>
      <c r="B114" s="2" t="s">
        <v>2101</v>
      </c>
      <c r="C114" s="2" t="s">
        <v>535</v>
      </c>
      <c r="D114" s="2" t="s">
        <v>851</v>
      </c>
      <c r="E114" s="2" t="s">
        <v>77</v>
      </c>
      <c r="F114" s="2">
        <v>34967</v>
      </c>
      <c r="G114" s="2" t="s">
        <v>18</v>
      </c>
      <c r="H114" s="2" t="s">
        <v>16</v>
      </c>
      <c r="I114" s="2" t="s">
        <v>201</v>
      </c>
      <c r="J114" s="2" t="s">
        <v>1231</v>
      </c>
      <c r="L114" s="2" t="s">
        <v>30</v>
      </c>
      <c r="V114" s="2" t="s">
        <v>4699</v>
      </c>
    </row>
    <row r="115" spans="1:33" x14ac:dyDescent="0.25">
      <c r="A115" s="2">
        <v>331186</v>
      </c>
      <c r="B115" s="2" t="s">
        <v>1232</v>
      </c>
      <c r="C115" s="2" t="s">
        <v>821</v>
      </c>
      <c r="D115" s="2" t="s">
        <v>402</v>
      </c>
      <c r="E115" s="2" t="s">
        <v>76</v>
      </c>
      <c r="F115" s="2">
        <v>31002</v>
      </c>
      <c r="G115" s="2" t="s">
        <v>1233</v>
      </c>
      <c r="H115" s="2" t="s">
        <v>16</v>
      </c>
      <c r="I115" s="2" t="s">
        <v>201</v>
      </c>
      <c r="J115" s="2" t="s">
        <v>1231</v>
      </c>
      <c r="L115" s="2" t="s">
        <v>61</v>
      </c>
      <c r="V115" s="2" t="s">
        <v>4699</v>
      </c>
    </row>
    <row r="116" spans="1:33" x14ac:dyDescent="0.25">
      <c r="A116" s="2">
        <v>334948</v>
      </c>
      <c r="B116" s="2" t="s">
        <v>4609</v>
      </c>
      <c r="C116" s="2" t="s">
        <v>293</v>
      </c>
      <c r="D116" s="2" t="s">
        <v>312</v>
      </c>
      <c r="I116" s="2" t="s">
        <v>201</v>
      </c>
      <c r="V116" s="2" t="s">
        <v>4699</v>
      </c>
    </row>
    <row r="117" spans="1:33" x14ac:dyDescent="0.25">
      <c r="A117" s="2">
        <v>304381</v>
      </c>
      <c r="B117" s="2" t="s">
        <v>1426</v>
      </c>
      <c r="C117" s="2" t="s">
        <v>682</v>
      </c>
      <c r="D117" s="2" t="s">
        <v>695</v>
      </c>
      <c r="E117" s="2" t="s">
        <v>76</v>
      </c>
      <c r="H117" s="2" t="s">
        <v>19</v>
      </c>
      <c r="I117" s="2" t="s">
        <v>201</v>
      </c>
      <c r="V117" s="2" t="s">
        <v>4699</v>
      </c>
      <c r="AG117" s="2" t="s">
        <v>4566</v>
      </c>
    </row>
    <row r="118" spans="1:33" x14ac:dyDescent="0.25">
      <c r="A118" s="2">
        <v>313771</v>
      </c>
      <c r="B118" s="2" t="s">
        <v>4643</v>
      </c>
      <c r="C118" s="2" t="s">
        <v>598</v>
      </c>
      <c r="D118" s="2" t="s">
        <v>4644</v>
      </c>
      <c r="I118" s="2" t="s">
        <v>201</v>
      </c>
      <c r="V118" s="2" t="s">
        <v>4699</v>
      </c>
      <c r="AG118" s="2" t="s">
        <v>4566</v>
      </c>
    </row>
    <row r="119" spans="1:33" x14ac:dyDescent="0.25">
      <c r="A119" s="2">
        <v>316268</v>
      </c>
      <c r="B119" s="2" t="s">
        <v>4638</v>
      </c>
      <c r="C119" s="2" t="s">
        <v>229</v>
      </c>
      <c r="D119" s="2" t="s">
        <v>215</v>
      </c>
      <c r="I119" s="2" t="s">
        <v>201</v>
      </c>
      <c r="V119" s="2" t="s">
        <v>4699</v>
      </c>
      <c r="AG119" s="2" t="s">
        <v>4566</v>
      </c>
    </row>
    <row r="120" spans="1:33" x14ac:dyDescent="0.25">
      <c r="A120" s="2">
        <v>317087</v>
      </c>
      <c r="B120" s="2" t="s">
        <v>4635</v>
      </c>
      <c r="C120" s="2" t="s">
        <v>254</v>
      </c>
      <c r="D120" s="2" t="s">
        <v>411</v>
      </c>
      <c r="I120" s="2" t="s">
        <v>201</v>
      </c>
      <c r="V120" s="2" t="s">
        <v>4699</v>
      </c>
      <c r="AG120" s="2" t="s">
        <v>4566</v>
      </c>
    </row>
    <row r="121" spans="1:33" x14ac:dyDescent="0.25">
      <c r="A121" s="2">
        <v>300441</v>
      </c>
      <c r="B121" s="2" t="s">
        <v>1238</v>
      </c>
      <c r="C121" s="2" t="s">
        <v>221</v>
      </c>
      <c r="D121" s="2" t="s">
        <v>269</v>
      </c>
      <c r="E121" s="2" t="s">
        <v>76</v>
      </c>
      <c r="F121" s="2">
        <v>31256</v>
      </c>
      <c r="G121" s="2" t="s">
        <v>1085</v>
      </c>
      <c r="H121" s="2" t="s">
        <v>16</v>
      </c>
      <c r="I121" s="2" t="s">
        <v>201</v>
      </c>
      <c r="V121" s="2" t="s">
        <v>4699</v>
      </c>
    </row>
    <row r="122" spans="1:33" x14ac:dyDescent="0.25">
      <c r="A122" s="2">
        <v>301558</v>
      </c>
      <c r="B122" s="2" t="s">
        <v>4678</v>
      </c>
      <c r="C122" s="2" t="s">
        <v>2712</v>
      </c>
      <c r="D122" s="2" t="s">
        <v>4679</v>
      </c>
      <c r="I122" s="2" t="s">
        <v>201</v>
      </c>
      <c r="V122" s="2" t="s">
        <v>4699</v>
      </c>
    </row>
    <row r="123" spans="1:33" x14ac:dyDescent="0.25">
      <c r="A123" s="2">
        <v>302723</v>
      </c>
      <c r="B123" s="2" t="s">
        <v>4676</v>
      </c>
      <c r="C123" s="2" t="s">
        <v>229</v>
      </c>
      <c r="D123" s="2" t="s">
        <v>322</v>
      </c>
      <c r="I123" s="2" t="s">
        <v>201</v>
      </c>
      <c r="R123" s="2">
        <v>5186</v>
      </c>
      <c r="S123" s="2">
        <v>45532</v>
      </c>
      <c r="T123" s="2">
        <v>105000</v>
      </c>
      <c r="V123" s="2" t="s">
        <v>4699</v>
      </c>
    </row>
    <row r="124" spans="1:33" x14ac:dyDescent="0.25">
      <c r="A124" s="2">
        <v>302946</v>
      </c>
      <c r="B124" s="2" t="s">
        <v>4673</v>
      </c>
      <c r="C124" s="2" t="s">
        <v>362</v>
      </c>
      <c r="D124" s="2" t="s">
        <v>407</v>
      </c>
      <c r="I124" s="2" t="s">
        <v>201</v>
      </c>
      <c r="V124" s="2" t="s">
        <v>4699</v>
      </c>
    </row>
    <row r="125" spans="1:33" x14ac:dyDescent="0.25">
      <c r="A125" s="2">
        <v>302970</v>
      </c>
      <c r="B125" s="2" t="s">
        <v>4672</v>
      </c>
      <c r="C125" s="2" t="s">
        <v>214</v>
      </c>
      <c r="D125" s="2" t="s">
        <v>968</v>
      </c>
      <c r="I125" s="2" t="s">
        <v>201</v>
      </c>
      <c r="V125" s="2" t="s">
        <v>4699</v>
      </c>
    </row>
    <row r="126" spans="1:33" x14ac:dyDescent="0.25">
      <c r="A126" s="2">
        <v>303332</v>
      </c>
      <c r="B126" s="2" t="s">
        <v>2157</v>
      </c>
      <c r="C126" s="2" t="s">
        <v>246</v>
      </c>
      <c r="D126" s="2" t="s">
        <v>2158</v>
      </c>
      <c r="E126" s="2" t="s">
        <v>76</v>
      </c>
      <c r="F126" s="2">
        <v>29874</v>
      </c>
      <c r="G126" s="2" t="s">
        <v>37</v>
      </c>
      <c r="H126" s="2" t="s">
        <v>16</v>
      </c>
      <c r="I126" s="2" t="s">
        <v>201</v>
      </c>
      <c r="J126" s="2" t="s">
        <v>1231</v>
      </c>
      <c r="L126" s="2" t="s">
        <v>47</v>
      </c>
      <c r="V126" s="2" t="s">
        <v>4699</v>
      </c>
    </row>
    <row r="127" spans="1:33" x14ac:dyDescent="0.25">
      <c r="A127" s="2">
        <v>304338</v>
      </c>
      <c r="B127" s="2" t="s">
        <v>1890</v>
      </c>
      <c r="C127" s="2" t="s">
        <v>623</v>
      </c>
      <c r="D127" s="2" t="s">
        <v>312</v>
      </c>
      <c r="E127" s="2" t="s">
        <v>76</v>
      </c>
      <c r="F127" s="2">
        <v>31354</v>
      </c>
      <c r="G127" s="2" t="s">
        <v>881</v>
      </c>
      <c r="H127" s="2" t="s">
        <v>16</v>
      </c>
      <c r="I127" s="2" t="s">
        <v>201</v>
      </c>
      <c r="J127" s="2" t="s">
        <v>15</v>
      </c>
      <c r="L127" s="2" t="s">
        <v>67</v>
      </c>
      <c r="V127" s="2" t="s">
        <v>4699</v>
      </c>
    </row>
    <row r="128" spans="1:33" x14ac:dyDescent="0.25">
      <c r="A128" s="2">
        <v>304734</v>
      </c>
      <c r="B128" s="2" t="s">
        <v>4667</v>
      </c>
      <c r="C128" s="2" t="s">
        <v>252</v>
      </c>
      <c r="D128" s="2" t="s">
        <v>1442</v>
      </c>
      <c r="I128" s="2" t="s">
        <v>201</v>
      </c>
      <c r="V128" s="2" t="s">
        <v>4699</v>
      </c>
    </row>
    <row r="129" spans="1:33" x14ac:dyDescent="0.25">
      <c r="A129" s="2">
        <v>304855</v>
      </c>
      <c r="B129" s="2" t="s">
        <v>1941</v>
      </c>
      <c r="C129" s="2" t="s">
        <v>221</v>
      </c>
      <c r="D129" s="2" t="s">
        <v>400</v>
      </c>
      <c r="E129" s="2" t="s">
        <v>76</v>
      </c>
      <c r="F129" s="2">
        <v>32145</v>
      </c>
      <c r="G129" s="2" t="s">
        <v>18</v>
      </c>
      <c r="H129" s="2" t="s">
        <v>16</v>
      </c>
      <c r="I129" s="2" t="s">
        <v>201</v>
      </c>
      <c r="J129" s="2" t="s">
        <v>1231</v>
      </c>
      <c r="L129" s="2" t="s">
        <v>18</v>
      </c>
      <c r="V129" s="2" t="s">
        <v>4699</v>
      </c>
    </row>
    <row r="130" spans="1:33" x14ac:dyDescent="0.25">
      <c r="A130" s="2">
        <v>305255</v>
      </c>
      <c r="B130" s="2" t="s">
        <v>2159</v>
      </c>
      <c r="C130" s="2" t="s">
        <v>410</v>
      </c>
      <c r="D130" s="2" t="s">
        <v>737</v>
      </c>
      <c r="E130" s="2" t="s">
        <v>77</v>
      </c>
      <c r="F130" s="2">
        <v>31638</v>
      </c>
      <c r="G130" s="2" t="s">
        <v>18</v>
      </c>
      <c r="H130" s="2" t="s">
        <v>16</v>
      </c>
      <c r="I130" s="2" t="s">
        <v>201</v>
      </c>
      <c r="J130" s="2" t="s">
        <v>1231</v>
      </c>
      <c r="L130" s="2" t="s">
        <v>18</v>
      </c>
      <c r="V130" s="2" t="s">
        <v>4699</v>
      </c>
    </row>
    <row r="131" spans="1:33" x14ac:dyDescent="0.25">
      <c r="A131" s="2">
        <v>305317</v>
      </c>
      <c r="B131" s="2" t="s">
        <v>2075</v>
      </c>
      <c r="C131" s="2" t="s">
        <v>321</v>
      </c>
      <c r="D131" s="2" t="s">
        <v>493</v>
      </c>
      <c r="E131" s="2" t="s">
        <v>77</v>
      </c>
      <c r="F131" s="2">
        <v>29704</v>
      </c>
      <c r="G131" s="2" t="s">
        <v>18</v>
      </c>
      <c r="H131" s="2" t="s">
        <v>16</v>
      </c>
      <c r="I131" s="2" t="s">
        <v>201</v>
      </c>
      <c r="J131" s="2" t="s">
        <v>1231</v>
      </c>
      <c r="L131" s="2" t="s">
        <v>18</v>
      </c>
      <c r="V131" s="2" t="s">
        <v>4699</v>
      </c>
    </row>
    <row r="132" spans="1:33" x14ac:dyDescent="0.25">
      <c r="A132" s="2">
        <v>305738</v>
      </c>
      <c r="B132" s="2" t="s">
        <v>2008</v>
      </c>
      <c r="C132" s="2" t="s">
        <v>444</v>
      </c>
      <c r="D132" s="2" t="s">
        <v>1574</v>
      </c>
      <c r="E132" s="2" t="s">
        <v>76</v>
      </c>
      <c r="F132" s="2">
        <v>31635</v>
      </c>
      <c r="G132" s="2" t="s">
        <v>18</v>
      </c>
      <c r="H132" s="2" t="s">
        <v>16</v>
      </c>
      <c r="I132" s="2" t="s">
        <v>201</v>
      </c>
      <c r="J132" s="2" t="s">
        <v>15</v>
      </c>
      <c r="L132" s="2" t="s">
        <v>30</v>
      </c>
      <c r="V132" s="2" t="s">
        <v>4699</v>
      </c>
    </row>
    <row r="133" spans="1:33" x14ac:dyDescent="0.25">
      <c r="A133" s="2">
        <v>308474</v>
      </c>
      <c r="B133" s="2" t="s">
        <v>2048</v>
      </c>
      <c r="C133" s="2" t="s">
        <v>281</v>
      </c>
      <c r="D133" s="2" t="s">
        <v>222</v>
      </c>
      <c r="E133" s="2" t="s">
        <v>76</v>
      </c>
      <c r="F133" s="2">
        <v>29671</v>
      </c>
      <c r="G133" s="2" t="s">
        <v>18</v>
      </c>
      <c r="H133" s="2" t="s">
        <v>16</v>
      </c>
      <c r="I133" s="2" t="s">
        <v>201</v>
      </c>
      <c r="J133" s="2" t="s">
        <v>1231</v>
      </c>
      <c r="L133" s="2" t="s">
        <v>18</v>
      </c>
      <c r="V133" s="2" t="s">
        <v>4699</v>
      </c>
    </row>
    <row r="134" spans="1:33" x14ac:dyDescent="0.25">
      <c r="A134" s="2">
        <v>308843</v>
      </c>
      <c r="B134" s="2" t="s">
        <v>1951</v>
      </c>
      <c r="C134" s="2" t="s">
        <v>1952</v>
      </c>
      <c r="D134" s="2" t="s">
        <v>706</v>
      </c>
      <c r="E134" s="2" t="s">
        <v>76</v>
      </c>
      <c r="F134" s="2">
        <v>31930</v>
      </c>
      <c r="G134" s="2" t="s">
        <v>70</v>
      </c>
      <c r="H134" s="2" t="s">
        <v>16</v>
      </c>
      <c r="I134" s="2" t="s">
        <v>201</v>
      </c>
      <c r="J134" s="2" t="s">
        <v>1231</v>
      </c>
      <c r="L134" s="2" t="s">
        <v>70</v>
      </c>
      <c r="V134" s="2" t="s">
        <v>4699</v>
      </c>
    </row>
    <row r="135" spans="1:33" x14ac:dyDescent="0.25">
      <c r="A135" s="2">
        <v>314147</v>
      </c>
      <c r="B135" s="2" t="s">
        <v>1594</v>
      </c>
      <c r="C135" s="2" t="s">
        <v>229</v>
      </c>
      <c r="D135" s="2" t="s">
        <v>1595</v>
      </c>
      <c r="E135" s="2" t="s">
        <v>76</v>
      </c>
      <c r="F135" s="2">
        <v>31423</v>
      </c>
      <c r="G135" s="2" t="s">
        <v>507</v>
      </c>
      <c r="H135" s="2" t="s">
        <v>16</v>
      </c>
      <c r="I135" s="2" t="s">
        <v>201</v>
      </c>
      <c r="J135" s="2" t="s">
        <v>1231</v>
      </c>
      <c r="L135" s="2" t="s">
        <v>64</v>
      </c>
      <c r="V135" s="2" t="s">
        <v>4699</v>
      </c>
    </row>
    <row r="136" spans="1:33" x14ac:dyDescent="0.25">
      <c r="A136" s="2">
        <v>314169</v>
      </c>
      <c r="B136" s="2" t="s">
        <v>1244</v>
      </c>
      <c r="C136" s="2" t="s">
        <v>1245</v>
      </c>
      <c r="D136" s="2" t="s">
        <v>283</v>
      </c>
      <c r="E136" s="2" t="s">
        <v>77</v>
      </c>
      <c r="F136" s="2">
        <v>28885</v>
      </c>
      <c r="G136" s="2" t="s">
        <v>18</v>
      </c>
      <c r="H136" s="2" t="s">
        <v>16</v>
      </c>
      <c r="I136" s="2" t="s">
        <v>201</v>
      </c>
      <c r="J136" s="2" t="s">
        <v>1231</v>
      </c>
      <c r="L136" s="2" t="s">
        <v>37</v>
      </c>
      <c r="V136" s="2" t="s">
        <v>4699</v>
      </c>
    </row>
    <row r="137" spans="1:33" x14ac:dyDescent="0.25">
      <c r="A137" s="2">
        <v>317494</v>
      </c>
      <c r="B137" s="2" t="s">
        <v>2109</v>
      </c>
      <c r="C137" s="2" t="s">
        <v>297</v>
      </c>
      <c r="D137" s="2" t="s">
        <v>926</v>
      </c>
      <c r="E137" s="2" t="s">
        <v>77</v>
      </c>
      <c r="F137" s="2">
        <v>30736</v>
      </c>
      <c r="G137" s="2" t="s">
        <v>18</v>
      </c>
      <c r="H137" s="2" t="s">
        <v>16</v>
      </c>
      <c r="I137" s="2" t="s">
        <v>201</v>
      </c>
      <c r="J137" s="2" t="s">
        <v>1231</v>
      </c>
      <c r="L137" s="2" t="s">
        <v>18</v>
      </c>
      <c r="V137" s="2" t="s">
        <v>4699</v>
      </c>
    </row>
    <row r="138" spans="1:33" x14ac:dyDescent="0.25">
      <c r="A138" s="2">
        <v>318874</v>
      </c>
      <c r="B138" s="2" t="s">
        <v>1604</v>
      </c>
      <c r="C138" s="2" t="s">
        <v>652</v>
      </c>
      <c r="D138" s="2" t="s">
        <v>1325</v>
      </c>
      <c r="E138" s="2" t="s">
        <v>77</v>
      </c>
      <c r="F138" s="2">
        <v>31634</v>
      </c>
      <c r="G138" s="2" t="s">
        <v>1605</v>
      </c>
      <c r="H138" s="2" t="s">
        <v>16</v>
      </c>
      <c r="I138" s="2" t="s">
        <v>201</v>
      </c>
      <c r="J138" s="2" t="s">
        <v>15</v>
      </c>
      <c r="L138" s="2" t="s">
        <v>40</v>
      </c>
      <c r="V138" s="2" t="s">
        <v>4699</v>
      </c>
    </row>
    <row r="139" spans="1:33" x14ac:dyDescent="0.25">
      <c r="A139" s="2">
        <v>321767</v>
      </c>
      <c r="B139" s="2" t="s">
        <v>1236</v>
      </c>
      <c r="C139" s="2" t="s">
        <v>229</v>
      </c>
      <c r="D139" s="2" t="s">
        <v>435</v>
      </c>
      <c r="E139" s="2" t="s">
        <v>76</v>
      </c>
      <c r="F139" s="2">
        <v>31072</v>
      </c>
      <c r="G139" s="2" t="s">
        <v>1237</v>
      </c>
      <c r="H139" s="2" t="s">
        <v>16</v>
      </c>
      <c r="I139" s="2" t="s">
        <v>201</v>
      </c>
      <c r="J139" s="2" t="s">
        <v>1231</v>
      </c>
      <c r="L139" s="2" t="s">
        <v>37</v>
      </c>
      <c r="V139" s="2" t="s">
        <v>4699</v>
      </c>
    </row>
    <row r="140" spans="1:33" x14ac:dyDescent="0.25">
      <c r="A140" s="2">
        <v>321839</v>
      </c>
      <c r="B140" s="2" t="s">
        <v>2170</v>
      </c>
      <c r="C140" s="2" t="s">
        <v>2171</v>
      </c>
      <c r="D140" s="2" t="s">
        <v>383</v>
      </c>
      <c r="E140" s="2" t="s">
        <v>76</v>
      </c>
      <c r="F140" s="2">
        <v>34004</v>
      </c>
      <c r="G140" s="2" t="s">
        <v>18</v>
      </c>
      <c r="H140" s="2" t="s">
        <v>16</v>
      </c>
      <c r="I140" s="2" t="s">
        <v>201</v>
      </c>
      <c r="J140" s="2" t="s">
        <v>1231</v>
      </c>
      <c r="L140" s="2" t="s">
        <v>18</v>
      </c>
      <c r="V140" s="2" t="s">
        <v>4699</v>
      </c>
    </row>
    <row r="141" spans="1:33" x14ac:dyDescent="0.25">
      <c r="A141" s="2">
        <v>323236</v>
      </c>
      <c r="B141" s="2" t="s">
        <v>2137</v>
      </c>
      <c r="C141" s="2" t="s">
        <v>821</v>
      </c>
      <c r="D141" s="2" t="s">
        <v>374</v>
      </c>
      <c r="E141" s="2" t="s">
        <v>77</v>
      </c>
      <c r="F141" s="2">
        <v>33897</v>
      </c>
      <c r="G141" s="2" t="s">
        <v>18</v>
      </c>
      <c r="H141" s="2" t="s">
        <v>16</v>
      </c>
      <c r="I141" s="2" t="s">
        <v>201</v>
      </c>
      <c r="J141" s="2" t="s">
        <v>15</v>
      </c>
      <c r="L141" s="2" t="s">
        <v>18</v>
      </c>
      <c r="V141" s="2" t="s">
        <v>4699</v>
      </c>
    </row>
    <row r="142" spans="1:33" x14ac:dyDescent="0.25">
      <c r="A142" s="2">
        <v>323917</v>
      </c>
      <c r="B142" s="2" t="s">
        <v>1423</v>
      </c>
      <c r="C142" s="2" t="s">
        <v>362</v>
      </c>
      <c r="D142" s="2" t="s">
        <v>2049</v>
      </c>
      <c r="E142" s="2" t="s">
        <v>76</v>
      </c>
      <c r="F142" s="2">
        <v>35019</v>
      </c>
      <c r="G142" s="2" t="s">
        <v>18</v>
      </c>
      <c r="H142" s="2" t="s">
        <v>16</v>
      </c>
      <c r="I142" s="2" t="s">
        <v>201</v>
      </c>
      <c r="J142" s="2" t="s">
        <v>1231</v>
      </c>
      <c r="L142" s="2" t="s">
        <v>18</v>
      </c>
      <c r="V142" s="2" t="s">
        <v>4699</v>
      </c>
    </row>
    <row r="143" spans="1:33" x14ac:dyDescent="0.25">
      <c r="A143" s="2">
        <v>324958</v>
      </c>
      <c r="B143" s="2" t="s">
        <v>2131</v>
      </c>
      <c r="C143" s="2" t="s">
        <v>252</v>
      </c>
      <c r="D143" s="2" t="s">
        <v>2132</v>
      </c>
      <c r="E143" s="2" t="s">
        <v>77</v>
      </c>
      <c r="F143" s="2">
        <v>35319</v>
      </c>
      <c r="G143" s="2" t="s">
        <v>213</v>
      </c>
      <c r="H143" s="2" t="s">
        <v>16</v>
      </c>
      <c r="I143" s="2" t="s">
        <v>201</v>
      </c>
      <c r="J143" s="2" t="s">
        <v>1231</v>
      </c>
      <c r="L143" s="2" t="s">
        <v>30</v>
      </c>
      <c r="V143" s="2" t="s">
        <v>4699</v>
      </c>
    </row>
    <row r="144" spans="1:33" x14ac:dyDescent="0.25">
      <c r="A144" s="2">
        <v>300497</v>
      </c>
      <c r="B144" s="2" t="s">
        <v>1287</v>
      </c>
      <c r="C144" s="2" t="s">
        <v>214</v>
      </c>
      <c r="D144" s="2" t="s">
        <v>934</v>
      </c>
      <c r="E144" s="2" t="s">
        <v>77</v>
      </c>
      <c r="F144" s="2">
        <v>31211</v>
      </c>
      <c r="G144" s="2" t="s">
        <v>18</v>
      </c>
      <c r="H144" s="2" t="s">
        <v>16</v>
      </c>
      <c r="I144" s="2" t="s">
        <v>201</v>
      </c>
      <c r="J144" s="2" t="s">
        <v>1231</v>
      </c>
      <c r="L144" s="2" t="s">
        <v>18</v>
      </c>
      <c r="V144" s="2" t="s">
        <v>4699</v>
      </c>
      <c r="AG144" s="2" t="s">
        <v>4566</v>
      </c>
    </row>
    <row r="145" spans="1:33" x14ac:dyDescent="0.25">
      <c r="A145" s="2">
        <v>300597</v>
      </c>
      <c r="B145" s="2" t="s">
        <v>1446</v>
      </c>
      <c r="C145" s="2" t="s">
        <v>682</v>
      </c>
      <c r="D145" s="2" t="s">
        <v>4680</v>
      </c>
      <c r="I145" s="2" t="s">
        <v>201</v>
      </c>
      <c r="V145" s="2" t="s">
        <v>4699</v>
      </c>
      <c r="AG145" s="2" t="s">
        <v>4566</v>
      </c>
    </row>
    <row r="146" spans="1:33" x14ac:dyDescent="0.25">
      <c r="A146" s="2">
        <v>311855</v>
      </c>
      <c r="B146" s="2" t="s">
        <v>4651</v>
      </c>
      <c r="C146" s="2" t="s">
        <v>866</v>
      </c>
      <c r="D146" s="2" t="s">
        <v>506</v>
      </c>
      <c r="I146" s="2" t="s">
        <v>201</v>
      </c>
      <c r="V146" s="2" t="s">
        <v>4699</v>
      </c>
      <c r="AG146" s="2" t="s">
        <v>4566</v>
      </c>
    </row>
    <row r="147" spans="1:33" x14ac:dyDescent="0.25">
      <c r="A147" s="2">
        <v>310509</v>
      </c>
      <c r="B147" s="2" t="s">
        <v>1955</v>
      </c>
      <c r="C147" s="2" t="s">
        <v>922</v>
      </c>
      <c r="D147" s="2" t="s">
        <v>1073</v>
      </c>
      <c r="E147" s="2" t="s">
        <v>76</v>
      </c>
      <c r="F147" s="2">
        <v>31515</v>
      </c>
      <c r="G147" s="2" t="s">
        <v>18</v>
      </c>
      <c r="H147" s="2" t="s">
        <v>16</v>
      </c>
      <c r="I147" s="2" t="s">
        <v>201</v>
      </c>
      <c r="J147" s="2" t="s">
        <v>1231</v>
      </c>
      <c r="L147" s="2" t="s">
        <v>18</v>
      </c>
      <c r="V147" s="2" t="s">
        <v>4699</v>
      </c>
    </row>
    <row r="148" spans="1:33" x14ac:dyDescent="0.25">
      <c r="A148" s="2">
        <v>311553</v>
      </c>
      <c r="B148" s="2" t="s">
        <v>2160</v>
      </c>
      <c r="C148" s="2" t="s">
        <v>233</v>
      </c>
      <c r="D148" s="2" t="s">
        <v>923</v>
      </c>
      <c r="E148" s="2" t="s">
        <v>77</v>
      </c>
      <c r="F148" s="2">
        <v>31417</v>
      </c>
      <c r="G148" s="2" t="s">
        <v>481</v>
      </c>
      <c r="H148" s="2" t="s">
        <v>16</v>
      </c>
      <c r="I148" s="2" t="s">
        <v>201</v>
      </c>
      <c r="J148" s="2" t="s">
        <v>1231</v>
      </c>
      <c r="L148" s="2" t="s">
        <v>67</v>
      </c>
      <c r="V148" s="2" t="s">
        <v>4699</v>
      </c>
    </row>
    <row r="149" spans="1:33" x14ac:dyDescent="0.25">
      <c r="A149" s="2">
        <v>321393</v>
      </c>
      <c r="B149" s="2" t="s">
        <v>2077</v>
      </c>
      <c r="C149" s="2" t="s">
        <v>252</v>
      </c>
      <c r="D149" s="2" t="s">
        <v>1641</v>
      </c>
      <c r="E149" s="2" t="s">
        <v>76</v>
      </c>
      <c r="F149" s="2">
        <v>33106</v>
      </c>
      <c r="G149" s="2" t="s">
        <v>2078</v>
      </c>
      <c r="H149" s="2" t="s">
        <v>16</v>
      </c>
      <c r="I149" s="2" t="s">
        <v>201</v>
      </c>
      <c r="J149" s="2" t="s">
        <v>1231</v>
      </c>
      <c r="L149" s="2" t="s">
        <v>30</v>
      </c>
      <c r="V149" s="2" t="s">
        <v>4699</v>
      </c>
    </row>
    <row r="150" spans="1:33" x14ac:dyDescent="0.25">
      <c r="A150" s="2">
        <v>322875</v>
      </c>
      <c r="B150" s="2" t="s">
        <v>1827</v>
      </c>
      <c r="C150" s="2" t="s">
        <v>1572</v>
      </c>
      <c r="D150" s="2" t="s">
        <v>278</v>
      </c>
      <c r="E150" s="2" t="s">
        <v>77</v>
      </c>
      <c r="F150" s="2">
        <v>34507</v>
      </c>
      <c r="G150" s="2" t="s">
        <v>18</v>
      </c>
      <c r="H150" s="2" t="s">
        <v>16</v>
      </c>
      <c r="I150" s="2" t="s">
        <v>201</v>
      </c>
      <c r="J150" s="2" t="s">
        <v>15</v>
      </c>
      <c r="L150" s="2" t="s">
        <v>18</v>
      </c>
      <c r="V150" s="2" t="s">
        <v>4699</v>
      </c>
    </row>
    <row r="151" spans="1:33" x14ac:dyDescent="0.25">
      <c r="A151" s="2">
        <v>326895</v>
      </c>
      <c r="B151" s="2" t="s">
        <v>2138</v>
      </c>
      <c r="C151" s="2" t="s">
        <v>2139</v>
      </c>
      <c r="D151" s="2" t="s">
        <v>470</v>
      </c>
      <c r="E151" s="2" t="s">
        <v>77</v>
      </c>
      <c r="F151" s="2">
        <v>33611</v>
      </c>
      <c r="G151" s="2" t="s">
        <v>18</v>
      </c>
      <c r="H151" s="2" t="s">
        <v>16</v>
      </c>
      <c r="I151" s="2" t="s">
        <v>201</v>
      </c>
      <c r="J151" s="2" t="s">
        <v>1231</v>
      </c>
      <c r="L151" s="2" t="s">
        <v>18</v>
      </c>
      <c r="V151" s="2" t="s">
        <v>4699</v>
      </c>
    </row>
    <row r="152" spans="1:33" x14ac:dyDescent="0.25">
      <c r="A152" s="2">
        <v>331165</v>
      </c>
      <c r="B152" s="2" t="s">
        <v>1248</v>
      </c>
      <c r="C152" s="2" t="s">
        <v>1249</v>
      </c>
      <c r="D152" s="2" t="s">
        <v>1250</v>
      </c>
      <c r="E152" s="2" t="s">
        <v>77</v>
      </c>
      <c r="F152" s="2">
        <v>33988</v>
      </c>
      <c r="G152" s="2" t="s">
        <v>18</v>
      </c>
      <c r="H152" s="2" t="s">
        <v>16</v>
      </c>
      <c r="I152" s="2" t="s">
        <v>201</v>
      </c>
      <c r="J152" s="2" t="s">
        <v>1231</v>
      </c>
      <c r="L152" s="2" t="s">
        <v>18</v>
      </c>
      <c r="V152" s="2" t="s">
        <v>4699</v>
      </c>
    </row>
    <row r="153" spans="1:33" x14ac:dyDescent="0.25">
      <c r="A153" s="2">
        <v>331166</v>
      </c>
      <c r="B153" s="2" t="s">
        <v>2111</v>
      </c>
      <c r="C153" s="2" t="s">
        <v>229</v>
      </c>
      <c r="D153" s="2" t="s">
        <v>267</v>
      </c>
      <c r="E153" s="2" t="s">
        <v>76</v>
      </c>
      <c r="F153" s="2">
        <v>34209</v>
      </c>
      <c r="G153" s="2" t="s">
        <v>18</v>
      </c>
      <c r="H153" s="2" t="s">
        <v>16</v>
      </c>
      <c r="I153" s="2" t="s">
        <v>201</v>
      </c>
      <c r="J153" s="2" t="s">
        <v>1231</v>
      </c>
      <c r="L153" s="2" t="s">
        <v>18</v>
      </c>
      <c r="V153" s="2" t="s">
        <v>4699</v>
      </c>
    </row>
    <row r="154" spans="1:33" x14ac:dyDescent="0.25">
      <c r="A154" s="2">
        <v>310635</v>
      </c>
      <c r="B154" s="2" t="s">
        <v>2012</v>
      </c>
      <c r="C154" s="2" t="s">
        <v>252</v>
      </c>
      <c r="D154" s="2" t="s">
        <v>2013</v>
      </c>
      <c r="E154" s="2" t="s">
        <v>76</v>
      </c>
      <c r="F154" s="2">
        <v>31048</v>
      </c>
      <c r="G154" s="2" t="s">
        <v>18</v>
      </c>
      <c r="H154" s="2" t="s">
        <v>16</v>
      </c>
      <c r="I154" s="2" t="s">
        <v>201</v>
      </c>
      <c r="J154" s="2" t="s">
        <v>1231</v>
      </c>
      <c r="L154" s="2" t="s">
        <v>18</v>
      </c>
      <c r="V154" s="2" t="s">
        <v>4699</v>
      </c>
      <c r="AG154" s="2" t="s">
        <v>4566</v>
      </c>
    </row>
    <row r="155" spans="1:33" x14ac:dyDescent="0.25">
      <c r="A155" s="2">
        <v>317059</v>
      </c>
      <c r="B155" s="2" t="s">
        <v>4636</v>
      </c>
      <c r="C155" s="2" t="s">
        <v>1297</v>
      </c>
      <c r="D155" s="2" t="s">
        <v>222</v>
      </c>
      <c r="I155" s="2" t="s">
        <v>201</v>
      </c>
      <c r="V155" s="2" t="s">
        <v>4699</v>
      </c>
      <c r="AG155" s="2" t="s">
        <v>4566</v>
      </c>
    </row>
    <row r="156" spans="1:33" x14ac:dyDescent="0.25">
      <c r="A156" s="2">
        <v>300686</v>
      </c>
      <c r="B156" s="2" t="s">
        <v>1762</v>
      </c>
      <c r="C156" s="2" t="s">
        <v>666</v>
      </c>
      <c r="D156" s="2" t="s">
        <v>409</v>
      </c>
      <c r="E156" s="2" t="s">
        <v>76</v>
      </c>
      <c r="F156" s="2">
        <v>30938</v>
      </c>
      <c r="G156" s="2" t="s">
        <v>430</v>
      </c>
      <c r="H156" s="2" t="s">
        <v>16</v>
      </c>
      <c r="I156" s="2" t="s">
        <v>201</v>
      </c>
      <c r="J156" s="2" t="s">
        <v>1231</v>
      </c>
      <c r="K156" s="2">
        <v>2003</v>
      </c>
      <c r="L156" s="2" t="s">
        <v>18</v>
      </c>
      <c r="V156" s="2" t="s">
        <v>4699</v>
      </c>
    </row>
    <row r="157" spans="1:33" x14ac:dyDescent="0.25">
      <c r="A157" s="2">
        <v>300788</v>
      </c>
      <c r="B157" s="2" t="s">
        <v>2140</v>
      </c>
      <c r="C157" s="2" t="s">
        <v>229</v>
      </c>
      <c r="D157" s="2" t="s">
        <v>412</v>
      </c>
      <c r="E157" s="2" t="s">
        <v>76</v>
      </c>
      <c r="F157" s="2">
        <v>29302</v>
      </c>
      <c r="G157" s="2" t="s">
        <v>18</v>
      </c>
      <c r="H157" s="2" t="s">
        <v>16</v>
      </c>
      <c r="I157" s="2" t="s">
        <v>201</v>
      </c>
      <c r="J157" s="2" t="s">
        <v>1231</v>
      </c>
      <c r="L157" s="2" t="s">
        <v>18</v>
      </c>
      <c r="V157" s="2" t="s">
        <v>4699</v>
      </c>
    </row>
    <row r="158" spans="1:33" x14ac:dyDescent="0.25">
      <c r="A158" s="2">
        <v>309494</v>
      </c>
      <c r="B158" s="2" t="s">
        <v>1906</v>
      </c>
      <c r="C158" s="2" t="s">
        <v>281</v>
      </c>
      <c r="D158" s="2" t="s">
        <v>1907</v>
      </c>
      <c r="E158" s="2" t="s">
        <v>77</v>
      </c>
      <c r="F158" s="2">
        <v>25204</v>
      </c>
      <c r="G158" s="2" t="s">
        <v>213</v>
      </c>
      <c r="H158" s="2" t="s">
        <v>16</v>
      </c>
      <c r="I158" s="2" t="s">
        <v>201</v>
      </c>
      <c r="J158" s="2" t="s">
        <v>1231</v>
      </c>
      <c r="L158" s="2" t="s">
        <v>18</v>
      </c>
      <c r="V158" s="2" t="s">
        <v>4699</v>
      </c>
    </row>
    <row r="159" spans="1:33" x14ac:dyDescent="0.25">
      <c r="A159" s="2">
        <v>315048</v>
      </c>
      <c r="B159" s="2" t="s">
        <v>2055</v>
      </c>
      <c r="C159" s="2" t="s">
        <v>263</v>
      </c>
      <c r="D159" s="2" t="s">
        <v>2056</v>
      </c>
      <c r="E159" s="2" t="s">
        <v>76</v>
      </c>
      <c r="F159" s="2">
        <v>28783</v>
      </c>
      <c r="G159" s="2" t="s">
        <v>268</v>
      </c>
      <c r="H159" s="2" t="s">
        <v>16</v>
      </c>
      <c r="I159" s="2" t="s">
        <v>201</v>
      </c>
      <c r="J159" s="2" t="s">
        <v>15</v>
      </c>
      <c r="L159" s="2" t="s">
        <v>30</v>
      </c>
      <c r="V159" s="2" t="s">
        <v>4699</v>
      </c>
    </row>
    <row r="160" spans="1:33" x14ac:dyDescent="0.25">
      <c r="A160" s="2">
        <v>317092</v>
      </c>
      <c r="B160" s="2" t="s">
        <v>1975</v>
      </c>
      <c r="C160" s="2" t="s">
        <v>1142</v>
      </c>
      <c r="D160" s="2" t="s">
        <v>587</v>
      </c>
      <c r="E160" s="2" t="s">
        <v>76</v>
      </c>
      <c r="F160" s="2">
        <v>33268</v>
      </c>
      <c r="G160" s="2" t="s">
        <v>73</v>
      </c>
      <c r="H160" s="2" t="s">
        <v>16</v>
      </c>
      <c r="I160" s="2" t="s">
        <v>201</v>
      </c>
      <c r="J160" s="2" t="s">
        <v>1231</v>
      </c>
      <c r="L160" s="2" t="s">
        <v>67</v>
      </c>
      <c r="V160" s="2" t="s">
        <v>4699</v>
      </c>
    </row>
    <row r="161" spans="1:33" x14ac:dyDescent="0.25">
      <c r="A161" s="2">
        <v>320372</v>
      </c>
      <c r="B161" s="2" t="s">
        <v>1530</v>
      </c>
      <c r="C161" s="2" t="s">
        <v>1531</v>
      </c>
      <c r="D161" s="2" t="s">
        <v>356</v>
      </c>
      <c r="E161" s="2" t="s">
        <v>76</v>
      </c>
      <c r="F161" s="2">
        <v>31827</v>
      </c>
      <c r="G161" s="2" t="s">
        <v>18</v>
      </c>
      <c r="H161" s="2" t="s">
        <v>16</v>
      </c>
      <c r="I161" s="2" t="s">
        <v>201</v>
      </c>
      <c r="V161" s="2" t="s">
        <v>4699</v>
      </c>
    </row>
    <row r="162" spans="1:33" x14ac:dyDescent="0.25">
      <c r="A162" s="2">
        <v>319059</v>
      </c>
      <c r="B162" s="2" t="s">
        <v>1914</v>
      </c>
      <c r="C162" s="2" t="s">
        <v>1915</v>
      </c>
      <c r="D162" s="2" t="s">
        <v>374</v>
      </c>
      <c r="E162" s="2" t="s">
        <v>76</v>
      </c>
      <c r="F162" s="2">
        <v>33314</v>
      </c>
      <c r="G162" s="2" t="s">
        <v>67</v>
      </c>
      <c r="H162" s="2" t="s">
        <v>16</v>
      </c>
      <c r="I162" s="2" t="s">
        <v>201</v>
      </c>
      <c r="J162" s="2" t="s">
        <v>1231</v>
      </c>
      <c r="L162" s="2" t="s">
        <v>67</v>
      </c>
      <c r="V162" s="2" t="s">
        <v>4699</v>
      </c>
      <c r="AG162" s="2" t="s">
        <v>4566</v>
      </c>
    </row>
    <row r="163" spans="1:33" x14ac:dyDescent="0.25">
      <c r="A163" s="2">
        <v>300317</v>
      </c>
      <c r="B163" s="2" t="s">
        <v>1650</v>
      </c>
      <c r="C163" s="2" t="s">
        <v>823</v>
      </c>
      <c r="D163" s="2" t="s">
        <v>1474</v>
      </c>
      <c r="E163" s="2" t="s">
        <v>77</v>
      </c>
      <c r="F163" s="2">
        <v>30753</v>
      </c>
      <c r="G163" s="2" t="s">
        <v>18</v>
      </c>
      <c r="H163" s="2" t="s">
        <v>16</v>
      </c>
      <c r="I163" s="2" t="s">
        <v>201</v>
      </c>
      <c r="J163" s="2" t="s">
        <v>15</v>
      </c>
      <c r="L163" s="2" t="s">
        <v>18</v>
      </c>
      <c r="V163" s="2" t="s">
        <v>4699</v>
      </c>
    </row>
    <row r="164" spans="1:33" x14ac:dyDescent="0.25">
      <c r="A164" s="2">
        <v>302900</v>
      </c>
      <c r="B164" s="2" t="s">
        <v>1979</v>
      </c>
      <c r="C164" s="2" t="s">
        <v>229</v>
      </c>
      <c r="D164" s="2" t="s">
        <v>423</v>
      </c>
      <c r="E164" s="2" t="s">
        <v>76</v>
      </c>
      <c r="F164" s="2">
        <v>30511</v>
      </c>
      <c r="G164" s="2" t="s">
        <v>18</v>
      </c>
      <c r="H164" s="2" t="s">
        <v>16</v>
      </c>
      <c r="I164" s="2" t="s">
        <v>201</v>
      </c>
      <c r="J164" s="2" t="s">
        <v>15</v>
      </c>
      <c r="L164" s="2" t="s">
        <v>67</v>
      </c>
      <c r="V164" s="2" t="s">
        <v>4699</v>
      </c>
    </row>
    <row r="165" spans="1:33" x14ac:dyDescent="0.25">
      <c r="A165" s="2">
        <v>311113</v>
      </c>
      <c r="B165" s="2" t="s">
        <v>2064</v>
      </c>
      <c r="C165" s="2" t="s">
        <v>2065</v>
      </c>
      <c r="D165" s="2" t="s">
        <v>2066</v>
      </c>
      <c r="E165" s="2" t="s">
        <v>76</v>
      </c>
      <c r="F165" s="2">
        <v>31853</v>
      </c>
      <c r="G165" s="2" t="s">
        <v>61</v>
      </c>
      <c r="H165" s="2" t="s">
        <v>16</v>
      </c>
      <c r="I165" s="2" t="s">
        <v>201</v>
      </c>
      <c r="J165" s="2" t="s">
        <v>1231</v>
      </c>
      <c r="L165" s="2" t="s">
        <v>61</v>
      </c>
      <c r="V165" s="2" t="s">
        <v>4699</v>
      </c>
    </row>
    <row r="166" spans="1:33" x14ac:dyDescent="0.25">
      <c r="A166" s="2">
        <v>316126</v>
      </c>
      <c r="B166" s="2" t="s">
        <v>1980</v>
      </c>
      <c r="C166" s="2" t="s">
        <v>379</v>
      </c>
      <c r="D166" s="2" t="s">
        <v>853</v>
      </c>
      <c r="E166" s="2" t="s">
        <v>76</v>
      </c>
      <c r="F166" s="2">
        <v>32565</v>
      </c>
      <c r="G166" s="2" t="s">
        <v>18</v>
      </c>
      <c r="H166" s="2" t="s">
        <v>16</v>
      </c>
      <c r="I166" s="2" t="s">
        <v>201</v>
      </c>
      <c r="J166" s="2" t="s">
        <v>1231</v>
      </c>
      <c r="L166" s="2" t="s">
        <v>30</v>
      </c>
      <c r="V166" s="2" t="s">
        <v>4699</v>
      </c>
    </row>
    <row r="167" spans="1:33" x14ac:dyDescent="0.25">
      <c r="A167" s="2">
        <v>317060</v>
      </c>
      <c r="B167" s="2" t="s">
        <v>2096</v>
      </c>
      <c r="C167" s="2" t="s">
        <v>263</v>
      </c>
      <c r="D167" s="2" t="s">
        <v>409</v>
      </c>
      <c r="E167" s="2" t="s">
        <v>77</v>
      </c>
      <c r="F167" s="2">
        <v>30317</v>
      </c>
      <c r="G167" s="2" t="s">
        <v>18</v>
      </c>
      <c r="H167" s="2" t="s">
        <v>16</v>
      </c>
      <c r="I167" s="2" t="s">
        <v>201</v>
      </c>
      <c r="J167" s="2" t="s">
        <v>1231</v>
      </c>
      <c r="L167" s="2" t="s">
        <v>18</v>
      </c>
      <c r="V167" s="2" t="s">
        <v>4699</v>
      </c>
    </row>
    <row r="168" spans="1:33" x14ac:dyDescent="0.25">
      <c r="A168" s="2">
        <v>321718</v>
      </c>
      <c r="B168" s="2" t="s">
        <v>2144</v>
      </c>
      <c r="C168" s="2" t="s">
        <v>1082</v>
      </c>
      <c r="D168" s="2" t="s">
        <v>322</v>
      </c>
      <c r="E168" s="2" t="s">
        <v>76</v>
      </c>
      <c r="F168" s="2">
        <v>33633</v>
      </c>
      <c r="G168" s="2" t="s">
        <v>2145</v>
      </c>
      <c r="H168" s="2" t="s">
        <v>16</v>
      </c>
      <c r="I168" s="2" t="s">
        <v>201</v>
      </c>
      <c r="J168" s="2" t="s">
        <v>1231</v>
      </c>
      <c r="L168" s="2" t="s">
        <v>70</v>
      </c>
      <c r="V168" s="2" t="s">
        <v>4699</v>
      </c>
      <c r="AG168" s="2" t="s">
        <v>4566</v>
      </c>
    </row>
    <row r="169" spans="1:33" x14ac:dyDescent="0.25">
      <c r="A169" s="2">
        <v>300450</v>
      </c>
      <c r="B169" s="2" t="s">
        <v>1416</v>
      </c>
      <c r="C169" s="2" t="s">
        <v>246</v>
      </c>
      <c r="D169" s="2" t="s">
        <v>597</v>
      </c>
      <c r="E169" s="2" t="s">
        <v>76</v>
      </c>
      <c r="H169" s="2" t="s">
        <v>16</v>
      </c>
      <c r="I169" s="2" t="s">
        <v>201</v>
      </c>
      <c r="R169" s="2">
        <v>4642</v>
      </c>
      <c r="S169" s="2">
        <v>45494</v>
      </c>
      <c r="T169" s="2">
        <v>70000</v>
      </c>
      <c r="V169" s="2" t="s">
        <v>4699</v>
      </c>
    </row>
    <row r="170" spans="1:33" x14ac:dyDescent="0.25">
      <c r="A170" s="2">
        <v>315431</v>
      </c>
      <c r="B170" s="2" t="s">
        <v>2168</v>
      </c>
      <c r="C170" s="2" t="s">
        <v>233</v>
      </c>
      <c r="D170" s="2" t="s">
        <v>1442</v>
      </c>
      <c r="E170" s="2" t="s">
        <v>76</v>
      </c>
      <c r="F170" s="2">
        <v>32277</v>
      </c>
      <c r="G170" s="2" t="s">
        <v>70</v>
      </c>
      <c r="H170" s="2" t="s">
        <v>16</v>
      </c>
      <c r="I170" s="2" t="s">
        <v>201</v>
      </c>
      <c r="J170" s="2" t="s">
        <v>1231</v>
      </c>
      <c r="L170" s="2" t="s">
        <v>70</v>
      </c>
      <c r="V170" s="2" t="s">
        <v>4699</v>
      </c>
    </row>
    <row r="171" spans="1:33" x14ac:dyDescent="0.25">
      <c r="A171" s="2">
        <v>315738</v>
      </c>
      <c r="B171" s="2" t="s">
        <v>2149</v>
      </c>
      <c r="C171" s="2" t="s">
        <v>379</v>
      </c>
      <c r="D171" s="2" t="s">
        <v>314</v>
      </c>
      <c r="E171" s="2" t="s">
        <v>76</v>
      </c>
      <c r="F171" s="2">
        <v>32522</v>
      </c>
      <c r="G171" s="2" t="s">
        <v>920</v>
      </c>
      <c r="H171" s="2" t="s">
        <v>16</v>
      </c>
      <c r="I171" s="2" t="s">
        <v>201</v>
      </c>
      <c r="J171" s="2" t="s">
        <v>1231</v>
      </c>
      <c r="L171" s="2" t="s">
        <v>18</v>
      </c>
      <c r="V171" s="2" t="s">
        <v>4699</v>
      </c>
    </row>
    <row r="172" spans="1:33" x14ac:dyDescent="0.25">
      <c r="A172" s="2">
        <v>319008</v>
      </c>
      <c r="B172" s="2" t="s">
        <v>1578</v>
      </c>
      <c r="C172" s="2" t="s">
        <v>806</v>
      </c>
      <c r="D172" s="2" t="s">
        <v>1579</v>
      </c>
      <c r="E172" s="2" t="s">
        <v>76</v>
      </c>
      <c r="F172" s="2">
        <v>33305</v>
      </c>
      <c r="G172" s="2" t="s">
        <v>442</v>
      </c>
      <c r="H172" s="2" t="s">
        <v>16</v>
      </c>
      <c r="I172" s="2" t="s">
        <v>201</v>
      </c>
      <c r="J172" s="2" t="s">
        <v>1231</v>
      </c>
      <c r="L172" s="2" t="s">
        <v>73</v>
      </c>
      <c r="V172" s="2" t="s">
        <v>4699</v>
      </c>
    </row>
    <row r="173" spans="1:33" x14ac:dyDescent="0.25">
      <c r="A173" s="2">
        <v>320017</v>
      </c>
      <c r="B173" s="2" t="s">
        <v>2000</v>
      </c>
      <c r="C173" s="2" t="s">
        <v>334</v>
      </c>
      <c r="D173" s="2" t="s">
        <v>283</v>
      </c>
      <c r="E173" s="2" t="s">
        <v>76</v>
      </c>
      <c r="F173" s="2">
        <v>32546</v>
      </c>
      <c r="G173" s="2" t="s">
        <v>61</v>
      </c>
      <c r="H173" s="2" t="s">
        <v>16</v>
      </c>
      <c r="I173" s="2" t="s">
        <v>201</v>
      </c>
      <c r="J173" s="2" t="s">
        <v>1231</v>
      </c>
      <c r="L173" s="2" t="s">
        <v>61</v>
      </c>
      <c r="R173" s="2">
        <v>4826</v>
      </c>
      <c r="S173" s="2">
        <v>45508</v>
      </c>
      <c r="T173" s="2">
        <v>140000</v>
      </c>
      <c r="V173" s="2" t="s">
        <v>4699</v>
      </c>
    </row>
    <row r="174" spans="1:33" x14ac:dyDescent="0.25">
      <c r="A174" s="2">
        <v>323669</v>
      </c>
      <c r="B174" s="2" t="s">
        <v>2128</v>
      </c>
      <c r="C174" s="2" t="s">
        <v>252</v>
      </c>
      <c r="D174" s="2" t="s">
        <v>269</v>
      </c>
      <c r="E174" s="2" t="s">
        <v>76</v>
      </c>
      <c r="F174" s="2">
        <v>21911</v>
      </c>
      <c r="G174" s="2" t="s">
        <v>37</v>
      </c>
      <c r="H174" s="2" t="s">
        <v>19</v>
      </c>
      <c r="I174" s="2" t="s">
        <v>201</v>
      </c>
      <c r="J174" s="2" t="s">
        <v>1231</v>
      </c>
      <c r="L174" s="2" t="s">
        <v>37</v>
      </c>
      <c r="V174" s="2" t="s">
        <v>4699</v>
      </c>
    </row>
    <row r="175" spans="1:33" x14ac:dyDescent="0.25">
      <c r="A175" s="2">
        <v>324109</v>
      </c>
      <c r="B175" s="2" t="s">
        <v>2129</v>
      </c>
      <c r="C175" s="2" t="s">
        <v>895</v>
      </c>
      <c r="D175" s="2" t="s">
        <v>845</v>
      </c>
      <c r="E175" s="2" t="s">
        <v>77</v>
      </c>
      <c r="F175" s="2">
        <v>26323</v>
      </c>
      <c r="G175" s="2" t="s">
        <v>836</v>
      </c>
      <c r="H175" s="2" t="s">
        <v>16</v>
      </c>
      <c r="I175" s="2" t="s">
        <v>201</v>
      </c>
      <c r="J175" s="2" t="s">
        <v>1231</v>
      </c>
      <c r="L175" s="2" t="s">
        <v>67</v>
      </c>
      <c r="V175" s="2" t="s">
        <v>4699</v>
      </c>
    </row>
    <row r="176" spans="1:33" x14ac:dyDescent="0.25">
      <c r="A176" s="2">
        <v>326655</v>
      </c>
      <c r="B176" s="2" t="s">
        <v>1802</v>
      </c>
      <c r="C176" s="2" t="s">
        <v>712</v>
      </c>
      <c r="D176" s="2" t="s">
        <v>482</v>
      </c>
      <c r="E176" s="2" t="s">
        <v>77</v>
      </c>
      <c r="F176" s="2">
        <v>32304</v>
      </c>
      <c r="G176" s="2" t="s">
        <v>565</v>
      </c>
      <c r="H176" s="2" t="s">
        <v>16</v>
      </c>
      <c r="I176" s="2" t="s">
        <v>201</v>
      </c>
      <c r="J176" s="2" t="s">
        <v>1231</v>
      </c>
      <c r="L176" s="2" t="s">
        <v>30</v>
      </c>
      <c r="V176" s="2" t="s">
        <v>4699</v>
      </c>
    </row>
    <row r="177" spans="1:33" x14ac:dyDescent="0.25">
      <c r="A177" s="2">
        <v>301059</v>
      </c>
      <c r="B177" s="2" t="s">
        <v>1884</v>
      </c>
      <c r="C177" s="2" t="s">
        <v>362</v>
      </c>
      <c r="D177" s="2" t="s">
        <v>1141</v>
      </c>
      <c r="E177" s="2" t="s">
        <v>76</v>
      </c>
      <c r="F177" s="2">
        <v>28731</v>
      </c>
      <c r="G177" s="2" t="s">
        <v>18</v>
      </c>
      <c r="H177" s="2" t="s">
        <v>16</v>
      </c>
      <c r="I177" s="2" t="s">
        <v>201</v>
      </c>
      <c r="J177" s="2" t="s">
        <v>1231</v>
      </c>
      <c r="L177" s="2" t="s">
        <v>18</v>
      </c>
      <c r="V177" s="2" t="s">
        <v>4699</v>
      </c>
      <c r="AG177" s="2" t="s">
        <v>4566</v>
      </c>
    </row>
    <row r="178" spans="1:33" x14ac:dyDescent="0.25">
      <c r="A178" s="2">
        <v>302489</v>
      </c>
      <c r="B178" s="2" t="s">
        <v>2127</v>
      </c>
      <c r="C178" s="2" t="s">
        <v>680</v>
      </c>
      <c r="D178" s="2" t="s">
        <v>635</v>
      </c>
      <c r="E178" s="2" t="s">
        <v>77</v>
      </c>
      <c r="F178" s="2">
        <v>27175</v>
      </c>
      <c r="G178" s="2" t="s">
        <v>213</v>
      </c>
      <c r="H178" s="2" t="s">
        <v>16</v>
      </c>
      <c r="I178" s="2" t="s">
        <v>201</v>
      </c>
      <c r="J178" s="2" t="s">
        <v>1231</v>
      </c>
      <c r="L178" s="2" t="s">
        <v>18</v>
      </c>
      <c r="V178" s="2" t="s">
        <v>4699</v>
      </c>
      <c r="AG178" s="2" t="s">
        <v>4566</v>
      </c>
    </row>
    <row r="179" spans="1:33" x14ac:dyDescent="0.25">
      <c r="A179" s="2">
        <v>310970</v>
      </c>
      <c r="B179" s="2" t="s">
        <v>1942</v>
      </c>
      <c r="C179" s="2" t="s">
        <v>603</v>
      </c>
      <c r="D179" s="2" t="s">
        <v>709</v>
      </c>
      <c r="E179" s="2" t="s">
        <v>76</v>
      </c>
      <c r="F179" s="2">
        <v>29707</v>
      </c>
      <c r="G179" s="2" t="s">
        <v>245</v>
      </c>
      <c r="H179" s="2" t="s">
        <v>16</v>
      </c>
      <c r="I179" s="2" t="s">
        <v>201</v>
      </c>
      <c r="J179" s="2" t="s">
        <v>1231</v>
      </c>
      <c r="L179" s="2" t="s">
        <v>18</v>
      </c>
      <c r="V179" s="2" t="s">
        <v>4699</v>
      </c>
      <c r="AG179" s="2" t="s">
        <v>4566</v>
      </c>
    </row>
    <row r="180" spans="1:33" x14ac:dyDescent="0.25">
      <c r="A180" s="2">
        <v>322628</v>
      </c>
      <c r="B180" s="2" t="s">
        <v>2105</v>
      </c>
      <c r="C180" s="2" t="s">
        <v>293</v>
      </c>
      <c r="D180" s="2" t="s">
        <v>1116</v>
      </c>
      <c r="E180" s="2" t="s">
        <v>76</v>
      </c>
      <c r="F180" s="2">
        <v>34252</v>
      </c>
      <c r="G180" s="2" t="s">
        <v>361</v>
      </c>
      <c r="H180" s="2" t="s">
        <v>16</v>
      </c>
      <c r="I180" s="2" t="s">
        <v>201</v>
      </c>
      <c r="J180" s="2" t="s">
        <v>15</v>
      </c>
      <c r="L180" s="2" t="s">
        <v>30</v>
      </c>
      <c r="V180" s="2" t="s">
        <v>4699</v>
      </c>
      <c r="AG180" s="2" t="s">
        <v>4566</v>
      </c>
    </row>
    <row r="181" spans="1:33" x14ac:dyDescent="0.25">
      <c r="A181" s="2">
        <v>327748</v>
      </c>
      <c r="B181" s="2" t="s">
        <v>2154</v>
      </c>
      <c r="C181" s="2" t="s">
        <v>337</v>
      </c>
      <c r="D181" s="2" t="s">
        <v>2155</v>
      </c>
      <c r="E181" s="2" t="s">
        <v>76</v>
      </c>
      <c r="F181" s="2">
        <v>35240</v>
      </c>
      <c r="G181" s="2" t="s">
        <v>2156</v>
      </c>
      <c r="H181" s="2" t="s">
        <v>16</v>
      </c>
      <c r="I181" s="2" t="s">
        <v>201</v>
      </c>
      <c r="J181" s="2" t="s">
        <v>15</v>
      </c>
      <c r="L181" s="2" t="s">
        <v>30</v>
      </c>
      <c r="V181" s="2" t="s">
        <v>4699</v>
      </c>
      <c r="AG181" s="2" t="s">
        <v>4566</v>
      </c>
    </row>
    <row r="182" spans="1:33" x14ac:dyDescent="0.25">
      <c r="A182" s="2">
        <v>304937</v>
      </c>
      <c r="B182" s="2" t="s">
        <v>2084</v>
      </c>
      <c r="C182" s="2" t="s">
        <v>623</v>
      </c>
      <c r="D182" s="2" t="s">
        <v>517</v>
      </c>
      <c r="E182" s="2" t="s">
        <v>77</v>
      </c>
      <c r="F182" s="2">
        <v>28510</v>
      </c>
      <c r="G182" s="2" t="s">
        <v>213</v>
      </c>
      <c r="H182" s="2" t="s">
        <v>16</v>
      </c>
      <c r="I182" s="2" t="s">
        <v>201</v>
      </c>
      <c r="J182" s="2" t="s">
        <v>1231</v>
      </c>
      <c r="L182" s="2" t="s">
        <v>18</v>
      </c>
      <c r="V182" s="2" t="s">
        <v>4699</v>
      </c>
    </row>
    <row r="183" spans="1:33" x14ac:dyDescent="0.25">
      <c r="A183" s="2">
        <v>302809</v>
      </c>
      <c r="B183" s="2" t="s">
        <v>1271</v>
      </c>
      <c r="C183" s="2" t="s">
        <v>548</v>
      </c>
      <c r="D183" s="2" t="s">
        <v>258</v>
      </c>
      <c r="E183" s="2" t="s">
        <v>76</v>
      </c>
      <c r="F183" s="2">
        <v>29677</v>
      </c>
      <c r="G183" s="2" t="s">
        <v>37</v>
      </c>
      <c r="H183" s="2" t="s">
        <v>16</v>
      </c>
      <c r="I183" s="2" t="s">
        <v>201</v>
      </c>
      <c r="J183" s="2" t="s">
        <v>1231</v>
      </c>
      <c r="L183" s="2" t="s">
        <v>37</v>
      </c>
      <c r="V183" s="2" t="s">
        <v>4699</v>
      </c>
      <c r="AG183" s="2" t="s">
        <v>4566</v>
      </c>
    </row>
    <row r="184" spans="1:33" x14ac:dyDescent="0.25">
      <c r="A184" s="2">
        <v>325690</v>
      </c>
      <c r="B184" s="2" t="s">
        <v>1766</v>
      </c>
      <c r="C184" s="2" t="s">
        <v>636</v>
      </c>
      <c r="D184" s="2" t="s">
        <v>237</v>
      </c>
      <c r="E184" s="2" t="s">
        <v>77</v>
      </c>
      <c r="F184" s="2">
        <v>32517</v>
      </c>
      <c r="G184" s="2" t="s">
        <v>37</v>
      </c>
      <c r="H184" s="2" t="s">
        <v>16</v>
      </c>
      <c r="I184" s="2" t="s">
        <v>201</v>
      </c>
      <c r="J184" s="2" t="s">
        <v>1231</v>
      </c>
      <c r="L184" s="2" t="s">
        <v>37</v>
      </c>
      <c r="V184" s="2" t="s">
        <v>4699</v>
      </c>
      <c r="AG184" s="2" t="s">
        <v>4566</v>
      </c>
    </row>
    <row r="185" spans="1:33" x14ac:dyDescent="0.25">
      <c r="A185" s="2">
        <v>331959</v>
      </c>
      <c r="B185" s="2" t="s">
        <v>3026</v>
      </c>
      <c r="C185" s="2" t="s">
        <v>436</v>
      </c>
      <c r="D185" s="2" t="s">
        <v>452</v>
      </c>
      <c r="E185" s="2" t="s">
        <v>77</v>
      </c>
      <c r="F185" s="2">
        <v>35135</v>
      </c>
      <c r="G185" s="2" t="s">
        <v>18</v>
      </c>
      <c r="H185" s="2" t="s">
        <v>16</v>
      </c>
      <c r="I185" s="2" t="s">
        <v>201</v>
      </c>
      <c r="J185" s="2" t="s">
        <v>15</v>
      </c>
      <c r="L185" s="2" t="s">
        <v>18</v>
      </c>
      <c r="AG185" s="2" t="s">
        <v>4566</v>
      </c>
    </row>
    <row r="186" spans="1:33" x14ac:dyDescent="0.25">
      <c r="A186" s="2">
        <v>331838</v>
      </c>
      <c r="B186" s="2" t="s">
        <v>2775</v>
      </c>
      <c r="C186" s="2" t="s">
        <v>1486</v>
      </c>
      <c r="D186" s="2" t="s">
        <v>241</v>
      </c>
      <c r="E186" s="2" t="s">
        <v>77</v>
      </c>
      <c r="F186" s="2">
        <v>36339</v>
      </c>
      <c r="G186" s="2" t="s">
        <v>430</v>
      </c>
      <c r="H186" s="2" t="s">
        <v>16</v>
      </c>
      <c r="I186" s="2" t="s">
        <v>201</v>
      </c>
      <c r="J186" s="2" t="s">
        <v>15</v>
      </c>
      <c r="L186" s="2" t="s">
        <v>30</v>
      </c>
    </row>
    <row r="187" spans="1:33" x14ac:dyDescent="0.25">
      <c r="A187" s="2">
        <v>328259</v>
      </c>
      <c r="B187" s="2" t="s">
        <v>3716</v>
      </c>
      <c r="C187" s="2" t="s">
        <v>2710</v>
      </c>
      <c r="D187" s="2" t="s">
        <v>383</v>
      </c>
      <c r="E187" s="2" t="s">
        <v>77</v>
      </c>
      <c r="F187" s="2">
        <v>35094</v>
      </c>
      <c r="G187" s="2" t="s">
        <v>213</v>
      </c>
      <c r="H187" s="2" t="s">
        <v>16</v>
      </c>
      <c r="I187" s="2" t="s">
        <v>201</v>
      </c>
      <c r="J187" s="2" t="s">
        <v>1231</v>
      </c>
      <c r="L187" s="2" t="s">
        <v>18</v>
      </c>
    </row>
    <row r="188" spans="1:33" x14ac:dyDescent="0.25">
      <c r="A188" s="2">
        <v>325311</v>
      </c>
      <c r="B188" s="2" t="s">
        <v>2086</v>
      </c>
      <c r="C188" s="2" t="s">
        <v>768</v>
      </c>
      <c r="D188" s="2" t="s">
        <v>356</v>
      </c>
      <c r="E188" s="2" t="s">
        <v>77</v>
      </c>
      <c r="F188" s="2">
        <v>35112</v>
      </c>
      <c r="G188" s="2" t="s">
        <v>18</v>
      </c>
      <c r="H188" s="2" t="s">
        <v>16</v>
      </c>
      <c r="I188" s="2" t="s">
        <v>201</v>
      </c>
      <c r="J188" s="2" t="s">
        <v>1231</v>
      </c>
      <c r="L188" s="2" t="s">
        <v>30</v>
      </c>
      <c r="R188" s="2">
        <v>4750</v>
      </c>
      <c r="S188" s="2">
        <v>45503</v>
      </c>
      <c r="T188" s="2">
        <v>105000</v>
      </c>
      <c r="V188" s="2" t="s">
        <v>4588</v>
      </c>
    </row>
    <row r="189" spans="1:33" x14ac:dyDescent="0.25">
      <c r="A189" s="2">
        <v>311374</v>
      </c>
      <c r="B189" s="2" t="s">
        <v>4653</v>
      </c>
      <c r="C189" s="2" t="s">
        <v>663</v>
      </c>
      <c r="D189" s="2" t="s">
        <v>4481</v>
      </c>
      <c r="I189" s="2" t="s">
        <v>201</v>
      </c>
      <c r="R189" s="2">
        <v>4996</v>
      </c>
      <c r="S189" s="2">
        <v>45512</v>
      </c>
      <c r="T189" s="2">
        <v>70000</v>
      </c>
      <c r="V189" s="2" t="s">
        <v>4605</v>
      </c>
    </row>
    <row r="190" spans="1:33" x14ac:dyDescent="0.25">
      <c r="A190" s="2">
        <v>333393</v>
      </c>
      <c r="B190" s="2" t="s">
        <v>4328</v>
      </c>
      <c r="C190" s="2" t="s">
        <v>441</v>
      </c>
      <c r="D190" s="2" t="s">
        <v>272</v>
      </c>
      <c r="E190" s="2" t="s">
        <v>76</v>
      </c>
      <c r="F190" s="2">
        <v>35580</v>
      </c>
      <c r="G190" s="2" t="s">
        <v>721</v>
      </c>
      <c r="H190" s="2" t="s">
        <v>16</v>
      </c>
      <c r="I190" s="2" t="s">
        <v>201</v>
      </c>
      <c r="J190" s="2" t="s">
        <v>1231</v>
      </c>
      <c r="L190" s="2" t="s">
        <v>18</v>
      </c>
      <c r="R190" s="2">
        <v>5229</v>
      </c>
      <c r="S190" s="2">
        <v>45544</v>
      </c>
      <c r="T190" s="2">
        <v>20000</v>
      </c>
    </row>
    <row r="191" spans="1:33" x14ac:dyDescent="0.25">
      <c r="A191" s="2">
        <v>326841</v>
      </c>
      <c r="B191" s="2" t="s">
        <v>3666</v>
      </c>
      <c r="C191" s="2" t="s">
        <v>780</v>
      </c>
      <c r="D191" s="2" t="s">
        <v>277</v>
      </c>
      <c r="E191" s="2" t="s">
        <v>76</v>
      </c>
      <c r="F191" s="2">
        <v>35244</v>
      </c>
      <c r="G191" s="2" t="s">
        <v>18</v>
      </c>
      <c r="H191" s="2" t="s">
        <v>16</v>
      </c>
      <c r="I191" s="2" t="s">
        <v>201</v>
      </c>
      <c r="J191" s="2" t="s">
        <v>1231</v>
      </c>
      <c r="L191" s="2" t="s">
        <v>18</v>
      </c>
      <c r="R191" s="2">
        <v>4945</v>
      </c>
      <c r="S191" s="2">
        <v>45511</v>
      </c>
      <c r="T191" s="2">
        <v>40000</v>
      </c>
    </row>
    <row r="192" spans="1:33" x14ac:dyDescent="0.25">
      <c r="A192" s="2">
        <v>333564</v>
      </c>
      <c r="B192" s="2" t="s">
        <v>1295</v>
      </c>
      <c r="C192" s="2" t="s">
        <v>535</v>
      </c>
      <c r="D192" s="2" t="s">
        <v>763</v>
      </c>
      <c r="E192" s="2" t="s">
        <v>76</v>
      </c>
      <c r="F192" s="2">
        <v>35074</v>
      </c>
      <c r="G192" s="2" t="s">
        <v>395</v>
      </c>
      <c r="H192" s="2" t="s">
        <v>16</v>
      </c>
      <c r="I192" s="2" t="s">
        <v>201</v>
      </c>
      <c r="J192" s="2" t="s">
        <v>1231</v>
      </c>
      <c r="L192" s="2" t="s">
        <v>18</v>
      </c>
      <c r="R192" s="2">
        <v>4833</v>
      </c>
      <c r="S192" s="2">
        <v>45508</v>
      </c>
      <c r="T192" s="2">
        <v>70000</v>
      </c>
      <c r="V192" s="2" t="s">
        <v>4602</v>
      </c>
    </row>
    <row r="193" spans="1:33" x14ac:dyDescent="0.25">
      <c r="A193" s="2">
        <v>316003</v>
      </c>
      <c r="B193" s="2" t="s">
        <v>2169</v>
      </c>
      <c r="C193" s="2" t="s">
        <v>252</v>
      </c>
      <c r="D193" s="2" t="s">
        <v>863</v>
      </c>
      <c r="E193" s="2" t="s">
        <v>77</v>
      </c>
      <c r="F193" s="2">
        <v>30497</v>
      </c>
      <c r="G193" s="2" t="s">
        <v>61</v>
      </c>
      <c r="H193" s="2" t="s">
        <v>16</v>
      </c>
      <c r="I193" s="2" t="s">
        <v>201</v>
      </c>
      <c r="J193" s="2" t="s">
        <v>1231</v>
      </c>
      <c r="L193" s="2" t="s">
        <v>61</v>
      </c>
      <c r="R193" s="2">
        <v>4660</v>
      </c>
      <c r="S193" s="2">
        <v>45496</v>
      </c>
      <c r="T193" s="2">
        <v>35000</v>
      </c>
      <c r="V193" s="2" t="s">
        <v>4601</v>
      </c>
    </row>
    <row r="194" spans="1:33" x14ac:dyDescent="0.25">
      <c r="A194" s="2">
        <v>338882</v>
      </c>
      <c r="B194" s="2" t="s">
        <v>4541</v>
      </c>
      <c r="C194" s="2" t="s">
        <v>229</v>
      </c>
      <c r="D194" s="2" t="s">
        <v>4542</v>
      </c>
      <c r="E194" s="2" t="s">
        <v>76</v>
      </c>
      <c r="F194" s="2">
        <v>24472</v>
      </c>
      <c r="G194" s="2" t="s">
        <v>4523</v>
      </c>
      <c r="H194" s="2" t="s">
        <v>16</v>
      </c>
      <c r="I194" s="2" t="s">
        <v>201</v>
      </c>
      <c r="J194" s="2" t="s">
        <v>1231</v>
      </c>
      <c r="L194" s="2" t="s">
        <v>58</v>
      </c>
      <c r="R194" s="2">
        <v>4880</v>
      </c>
      <c r="S194" s="2">
        <v>45509</v>
      </c>
      <c r="T194" s="2">
        <v>115000</v>
      </c>
    </row>
    <row r="195" spans="1:33" x14ac:dyDescent="0.25">
      <c r="A195" s="2">
        <v>338113</v>
      </c>
      <c r="B195" s="2" t="s">
        <v>2949</v>
      </c>
      <c r="C195" s="2" t="s">
        <v>572</v>
      </c>
      <c r="D195" s="2" t="s">
        <v>834</v>
      </c>
      <c r="E195" s="2" t="s">
        <v>77</v>
      </c>
      <c r="F195" s="2">
        <v>29453</v>
      </c>
      <c r="G195" s="2" t="s">
        <v>2950</v>
      </c>
      <c r="H195" s="2" t="s">
        <v>16</v>
      </c>
      <c r="I195" s="2" t="s">
        <v>201</v>
      </c>
      <c r="J195" s="2" t="s">
        <v>1231</v>
      </c>
      <c r="L195" s="2" t="s">
        <v>18</v>
      </c>
    </row>
    <row r="196" spans="1:33" x14ac:dyDescent="0.25">
      <c r="A196" s="2">
        <v>328762</v>
      </c>
      <c r="B196" s="2" t="s">
        <v>2573</v>
      </c>
      <c r="C196" s="2" t="s">
        <v>1462</v>
      </c>
      <c r="D196" s="2" t="s">
        <v>2574</v>
      </c>
      <c r="E196" s="2" t="s">
        <v>77</v>
      </c>
      <c r="F196" s="2">
        <v>33211</v>
      </c>
      <c r="G196" s="2" t="s">
        <v>18</v>
      </c>
      <c r="H196" s="2" t="s">
        <v>16</v>
      </c>
      <c r="I196" s="2" t="s">
        <v>201</v>
      </c>
      <c r="J196" s="2" t="s">
        <v>1231</v>
      </c>
      <c r="L196" s="2" t="s">
        <v>40</v>
      </c>
    </row>
    <row r="197" spans="1:33" x14ac:dyDescent="0.25">
      <c r="A197" s="2">
        <v>322304</v>
      </c>
      <c r="B197" s="2" t="s">
        <v>4622</v>
      </c>
      <c r="C197" s="2" t="s">
        <v>371</v>
      </c>
      <c r="D197" s="2" t="s">
        <v>973</v>
      </c>
      <c r="I197" s="2" t="s">
        <v>201</v>
      </c>
      <c r="V197" s="2" t="s">
        <v>4605</v>
      </c>
    </row>
    <row r="198" spans="1:33" x14ac:dyDescent="0.25">
      <c r="A198" s="2">
        <v>323176</v>
      </c>
      <c r="B198" s="2" t="s">
        <v>1622</v>
      </c>
      <c r="C198" s="2" t="s">
        <v>1623</v>
      </c>
      <c r="D198" s="2" t="s">
        <v>232</v>
      </c>
      <c r="E198" s="2" t="s">
        <v>77</v>
      </c>
      <c r="F198" s="2">
        <v>32532</v>
      </c>
      <c r="G198" s="2" t="s">
        <v>1624</v>
      </c>
      <c r="H198" s="2" t="s">
        <v>16</v>
      </c>
      <c r="I198" s="2" t="s">
        <v>201</v>
      </c>
      <c r="J198" s="2" t="s">
        <v>15</v>
      </c>
      <c r="L198" s="2" t="s">
        <v>37</v>
      </c>
      <c r="V198" s="2" t="s">
        <v>4602</v>
      </c>
      <c r="AG198" s="2" t="s">
        <v>4566</v>
      </c>
    </row>
    <row r="199" spans="1:33" x14ac:dyDescent="0.25">
      <c r="A199" s="2">
        <v>317149</v>
      </c>
      <c r="B199" s="2" t="s">
        <v>2362</v>
      </c>
      <c r="C199" s="2" t="s">
        <v>252</v>
      </c>
      <c r="D199" s="2" t="s">
        <v>232</v>
      </c>
      <c r="E199" s="2" t="s">
        <v>76</v>
      </c>
      <c r="F199" s="2">
        <v>33573</v>
      </c>
      <c r="G199" s="2" t="s">
        <v>37</v>
      </c>
      <c r="H199" s="2" t="s">
        <v>16</v>
      </c>
      <c r="I199" s="2" t="s">
        <v>201</v>
      </c>
      <c r="J199" s="2" t="s">
        <v>1231</v>
      </c>
      <c r="L199" s="2" t="s">
        <v>30</v>
      </c>
      <c r="V199" s="2" t="s">
        <v>4692</v>
      </c>
    </row>
    <row r="200" spans="1:33" x14ac:dyDescent="0.25">
      <c r="A200" s="2">
        <v>330950</v>
      </c>
      <c r="B200" s="2" t="s">
        <v>3817</v>
      </c>
      <c r="C200" s="2" t="s">
        <v>1509</v>
      </c>
      <c r="D200" s="2" t="s">
        <v>283</v>
      </c>
      <c r="E200" s="2" t="s">
        <v>77</v>
      </c>
      <c r="F200" s="2">
        <v>33457</v>
      </c>
      <c r="G200" s="2" t="s">
        <v>3818</v>
      </c>
      <c r="H200" s="2" t="s">
        <v>16</v>
      </c>
      <c r="I200" s="2" t="s">
        <v>201</v>
      </c>
      <c r="J200" s="2" t="s">
        <v>15</v>
      </c>
      <c r="L200" s="2" t="s">
        <v>55</v>
      </c>
      <c r="R200" s="2">
        <v>5075</v>
      </c>
      <c r="S200" s="2">
        <v>45512</v>
      </c>
      <c r="T200" s="2">
        <v>70000</v>
      </c>
    </row>
    <row r="201" spans="1:33" x14ac:dyDescent="0.25">
      <c r="A201" s="2">
        <v>336278</v>
      </c>
      <c r="B201" s="2" t="s">
        <v>1423</v>
      </c>
      <c r="C201" s="2" t="s">
        <v>341</v>
      </c>
      <c r="D201" s="2" t="s">
        <v>409</v>
      </c>
      <c r="E201" s="2" t="s">
        <v>76</v>
      </c>
      <c r="F201" s="2">
        <v>36245</v>
      </c>
      <c r="G201" s="2" t="s">
        <v>2704</v>
      </c>
      <c r="H201" s="2" t="s">
        <v>16</v>
      </c>
      <c r="I201" s="2" t="s">
        <v>201</v>
      </c>
      <c r="J201" s="2" t="s">
        <v>15</v>
      </c>
      <c r="L201" s="2" t="s">
        <v>30</v>
      </c>
      <c r="AG201" s="2" t="s">
        <v>4566</v>
      </c>
    </row>
    <row r="202" spans="1:33" x14ac:dyDescent="0.25">
      <c r="A202" s="2">
        <v>330088</v>
      </c>
      <c r="B202" s="2" t="s">
        <v>2510</v>
      </c>
      <c r="C202" s="2" t="s">
        <v>897</v>
      </c>
      <c r="D202" s="2" t="s">
        <v>232</v>
      </c>
      <c r="E202" s="2" t="s">
        <v>76</v>
      </c>
      <c r="F202" s="2">
        <v>29143</v>
      </c>
      <c r="G202" s="2" t="s">
        <v>18</v>
      </c>
      <c r="H202" s="2" t="s">
        <v>16</v>
      </c>
      <c r="I202" s="2" t="s">
        <v>201</v>
      </c>
      <c r="J202" s="2" t="s">
        <v>15</v>
      </c>
      <c r="L202" s="2" t="s">
        <v>18</v>
      </c>
      <c r="R202" s="2">
        <v>4915</v>
      </c>
      <c r="S202" s="2">
        <v>45510</v>
      </c>
      <c r="T202" s="2">
        <v>150000</v>
      </c>
    </row>
    <row r="203" spans="1:33" x14ac:dyDescent="0.25">
      <c r="A203" s="2">
        <v>332572</v>
      </c>
      <c r="B203" s="2" t="s">
        <v>3918</v>
      </c>
      <c r="C203" s="2" t="s">
        <v>955</v>
      </c>
      <c r="D203" s="2" t="s">
        <v>2217</v>
      </c>
      <c r="E203" s="2" t="s">
        <v>77</v>
      </c>
      <c r="F203" s="2">
        <v>33258</v>
      </c>
      <c r="G203" s="2" t="s">
        <v>678</v>
      </c>
      <c r="H203" s="2" t="s">
        <v>16</v>
      </c>
      <c r="I203" s="2" t="s">
        <v>201</v>
      </c>
      <c r="J203" s="2" t="s">
        <v>15</v>
      </c>
      <c r="L203" s="2" t="s">
        <v>70</v>
      </c>
      <c r="AG203" s="2" t="s">
        <v>4566</v>
      </c>
    </row>
    <row r="204" spans="1:33" x14ac:dyDescent="0.25">
      <c r="A204" s="2">
        <v>336627</v>
      </c>
      <c r="B204" s="2" t="s">
        <v>3178</v>
      </c>
      <c r="C204" s="2" t="s">
        <v>366</v>
      </c>
      <c r="D204" s="2" t="s">
        <v>367</v>
      </c>
      <c r="E204" s="2" t="s">
        <v>77</v>
      </c>
      <c r="F204" s="2">
        <v>36012</v>
      </c>
      <c r="G204" s="2" t="s">
        <v>18</v>
      </c>
      <c r="H204" s="2" t="s">
        <v>16</v>
      </c>
      <c r="I204" s="2" t="s">
        <v>201</v>
      </c>
      <c r="J204" s="2" t="s">
        <v>1231</v>
      </c>
      <c r="L204" s="2" t="s">
        <v>30</v>
      </c>
      <c r="R204" s="2">
        <v>4864</v>
      </c>
      <c r="S204" s="2">
        <v>45509</v>
      </c>
      <c r="T204" s="2">
        <v>20000</v>
      </c>
    </row>
    <row r="205" spans="1:33" x14ac:dyDescent="0.25">
      <c r="A205" s="2">
        <v>308697</v>
      </c>
      <c r="B205" s="2" t="s">
        <v>2124</v>
      </c>
      <c r="C205" s="2" t="s">
        <v>729</v>
      </c>
      <c r="D205" s="2" t="s">
        <v>2125</v>
      </c>
      <c r="E205" s="2" t="s">
        <v>77</v>
      </c>
      <c r="F205" s="2">
        <v>31062</v>
      </c>
      <c r="G205" s="2" t="s">
        <v>18</v>
      </c>
      <c r="H205" s="2" t="s">
        <v>19</v>
      </c>
      <c r="I205" s="2" t="s">
        <v>201</v>
      </c>
      <c r="J205" s="2" t="s">
        <v>1231</v>
      </c>
      <c r="L205" s="2" t="s">
        <v>18</v>
      </c>
      <c r="R205" s="2">
        <v>4943</v>
      </c>
      <c r="S205" s="2">
        <v>45512</v>
      </c>
      <c r="T205" s="2">
        <v>70000</v>
      </c>
      <c r="V205" s="2" t="s">
        <v>4600</v>
      </c>
    </row>
    <row r="206" spans="1:33" x14ac:dyDescent="0.25">
      <c r="A206" s="2">
        <v>333394</v>
      </c>
      <c r="B206" s="2" t="s">
        <v>3964</v>
      </c>
      <c r="C206" s="2" t="s">
        <v>229</v>
      </c>
      <c r="D206" s="2" t="s">
        <v>447</v>
      </c>
      <c r="E206" s="2" t="s">
        <v>77</v>
      </c>
      <c r="F206" s="2">
        <v>33208</v>
      </c>
      <c r="G206" s="2" t="s">
        <v>3965</v>
      </c>
      <c r="H206" s="2" t="s">
        <v>16</v>
      </c>
      <c r="I206" s="2" t="s">
        <v>201</v>
      </c>
      <c r="J206" s="2" t="s">
        <v>1231</v>
      </c>
      <c r="L206" s="2" t="s">
        <v>30</v>
      </c>
      <c r="R206" s="2">
        <v>4933</v>
      </c>
      <c r="S206" s="2">
        <v>45511</v>
      </c>
      <c r="T206" s="2">
        <v>195000</v>
      </c>
    </row>
    <row r="207" spans="1:33" x14ac:dyDescent="0.25">
      <c r="A207" s="2">
        <v>331116</v>
      </c>
      <c r="B207" s="2" t="s">
        <v>3831</v>
      </c>
      <c r="C207" s="2" t="s">
        <v>631</v>
      </c>
      <c r="D207" s="2" t="s">
        <v>295</v>
      </c>
      <c r="E207" s="2" t="s">
        <v>77</v>
      </c>
      <c r="F207" s="2">
        <v>34071</v>
      </c>
      <c r="G207" s="2" t="s">
        <v>18</v>
      </c>
      <c r="H207" s="2" t="s">
        <v>16</v>
      </c>
      <c r="I207" s="2" t="s">
        <v>201</v>
      </c>
      <c r="J207" s="2" t="s">
        <v>1231</v>
      </c>
      <c r="L207" s="2" t="s">
        <v>18</v>
      </c>
      <c r="R207" s="2">
        <v>4908</v>
      </c>
      <c r="S207" s="2">
        <v>45510</v>
      </c>
      <c r="T207" s="2">
        <v>40000</v>
      </c>
    </row>
    <row r="208" spans="1:33" x14ac:dyDescent="0.25">
      <c r="A208" s="2">
        <v>308766</v>
      </c>
      <c r="B208" s="2" t="s">
        <v>1380</v>
      </c>
      <c r="C208" s="2" t="s">
        <v>1381</v>
      </c>
      <c r="D208" s="2" t="s">
        <v>1132</v>
      </c>
      <c r="E208" s="2" t="s">
        <v>76</v>
      </c>
      <c r="F208" s="2">
        <v>28143</v>
      </c>
      <c r="G208" s="2" t="s">
        <v>18</v>
      </c>
      <c r="H208" s="2" t="s">
        <v>16</v>
      </c>
      <c r="I208" s="2" t="s">
        <v>201</v>
      </c>
      <c r="J208" s="2" t="s">
        <v>1231</v>
      </c>
      <c r="L208" s="2" t="s">
        <v>18</v>
      </c>
      <c r="V208" s="2" t="s">
        <v>4599</v>
      </c>
      <c r="AF208" s="2" t="s">
        <v>4566</v>
      </c>
      <c r="AG208" s="2" t="s">
        <v>4566</v>
      </c>
    </row>
    <row r="209" spans="1:33" x14ac:dyDescent="0.25">
      <c r="A209" s="2">
        <v>327269</v>
      </c>
      <c r="B209" s="2" t="s">
        <v>3688</v>
      </c>
      <c r="C209" s="2" t="s">
        <v>381</v>
      </c>
      <c r="D209" s="2" t="s">
        <v>1141</v>
      </c>
      <c r="E209" s="2" t="s">
        <v>77</v>
      </c>
      <c r="F209" s="2">
        <v>32143</v>
      </c>
      <c r="G209" s="2" t="s">
        <v>18</v>
      </c>
      <c r="H209" s="2" t="s">
        <v>16</v>
      </c>
      <c r="I209" s="2" t="s">
        <v>201</v>
      </c>
      <c r="J209" s="2" t="s">
        <v>1231</v>
      </c>
      <c r="L209" s="2" t="s">
        <v>18</v>
      </c>
      <c r="V209" s="2" t="s">
        <v>4693</v>
      </c>
    </row>
    <row r="210" spans="1:33" x14ac:dyDescent="0.25">
      <c r="A210" s="2">
        <v>337629</v>
      </c>
      <c r="B210" s="2" t="s">
        <v>4488</v>
      </c>
      <c r="C210" s="2" t="s">
        <v>1001</v>
      </c>
      <c r="D210" s="2" t="s">
        <v>614</v>
      </c>
      <c r="E210" s="2" t="s">
        <v>77</v>
      </c>
      <c r="F210" s="2">
        <v>30571</v>
      </c>
      <c r="G210" s="2" t="s">
        <v>662</v>
      </c>
      <c r="H210" s="2" t="s">
        <v>16</v>
      </c>
      <c r="I210" s="2" t="s">
        <v>201</v>
      </c>
      <c r="J210" s="2" t="s">
        <v>1231</v>
      </c>
      <c r="L210" s="2" t="s">
        <v>1736</v>
      </c>
    </row>
    <row r="211" spans="1:33" x14ac:dyDescent="0.25">
      <c r="A211" s="2">
        <v>337180</v>
      </c>
      <c r="B211" s="2" t="s">
        <v>4136</v>
      </c>
      <c r="C211" s="2" t="s">
        <v>541</v>
      </c>
      <c r="D211" s="2" t="s">
        <v>269</v>
      </c>
      <c r="E211" s="2" t="s">
        <v>76</v>
      </c>
      <c r="F211" s="2">
        <v>35441</v>
      </c>
      <c r="G211" s="2" t="s">
        <v>18</v>
      </c>
      <c r="H211" s="2" t="s">
        <v>16</v>
      </c>
      <c r="I211" s="2" t="s">
        <v>201</v>
      </c>
      <c r="J211" s="2" t="s">
        <v>1231</v>
      </c>
      <c r="L211" s="2" t="s">
        <v>18</v>
      </c>
      <c r="AG211" s="2" t="s">
        <v>4566</v>
      </c>
    </row>
    <row r="212" spans="1:33" x14ac:dyDescent="0.25">
      <c r="A212" s="2">
        <v>329404</v>
      </c>
      <c r="B212" s="2" t="s">
        <v>3755</v>
      </c>
      <c r="C212" s="2" t="s">
        <v>246</v>
      </c>
      <c r="D212" s="2" t="s">
        <v>2204</v>
      </c>
      <c r="E212" s="2" t="s">
        <v>76</v>
      </c>
      <c r="F212" s="2">
        <v>33877</v>
      </c>
      <c r="G212" s="2" t="s">
        <v>18</v>
      </c>
      <c r="H212" s="2" t="s">
        <v>16</v>
      </c>
      <c r="I212" s="2" t="s">
        <v>201</v>
      </c>
      <c r="J212" s="2" t="s">
        <v>1231</v>
      </c>
      <c r="L212" s="2" t="s">
        <v>40</v>
      </c>
      <c r="R212" s="2">
        <v>4906</v>
      </c>
      <c r="S212" s="2">
        <v>45510</v>
      </c>
      <c r="T212" s="2">
        <v>1000</v>
      </c>
    </row>
    <row r="213" spans="1:33" x14ac:dyDescent="0.25">
      <c r="A213" s="2">
        <v>331316</v>
      </c>
      <c r="B213" s="2" t="s">
        <v>2960</v>
      </c>
      <c r="C213" s="2" t="s">
        <v>221</v>
      </c>
      <c r="D213" s="2" t="s">
        <v>926</v>
      </c>
      <c r="E213" s="2" t="s">
        <v>76</v>
      </c>
      <c r="F213" s="2">
        <v>29241</v>
      </c>
      <c r="G213" s="2" t="s">
        <v>37</v>
      </c>
      <c r="H213" s="2" t="s">
        <v>16</v>
      </c>
      <c r="I213" s="2" t="s">
        <v>201</v>
      </c>
      <c r="J213" s="2" t="s">
        <v>1231</v>
      </c>
      <c r="L213" s="2" t="s">
        <v>37</v>
      </c>
      <c r="R213" s="2">
        <v>4865</v>
      </c>
      <c r="S213" s="2">
        <v>45509</v>
      </c>
      <c r="T213" s="2">
        <v>30000</v>
      </c>
    </row>
    <row r="214" spans="1:33" x14ac:dyDescent="0.25">
      <c r="A214" s="2">
        <v>332850</v>
      </c>
      <c r="B214" s="2" t="s">
        <v>3937</v>
      </c>
      <c r="C214" s="2" t="s">
        <v>1138</v>
      </c>
      <c r="D214" s="2" t="s">
        <v>654</v>
      </c>
      <c r="E214" s="2" t="s">
        <v>76</v>
      </c>
      <c r="F214" s="2">
        <v>35445</v>
      </c>
      <c r="G214" s="2" t="s">
        <v>18</v>
      </c>
      <c r="H214" s="2" t="s">
        <v>16</v>
      </c>
      <c r="I214" s="2" t="s">
        <v>201</v>
      </c>
      <c r="J214" s="2" t="s">
        <v>1231</v>
      </c>
      <c r="L214" s="2" t="s">
        <v>18</v>
      </c>
    </row>
    <row r="215" spans="1:33" x14ac:dyDescent="0.25">
      <c r="A215" s="2">
        <v>333211</v>
      </c>
      <c r="B215" s="2" t="s">
        <v>3954</v>
      </c>
      <c r="C215" s="2" t="s">
        <v>1076</v>
      </c>
      <c r="D215" s="2" t="s">
        <v>258</v>
      </c>
      <c r="E215" s="2" t="s">
        <v>76</v>
      </c>
      <c r="F215" s="2">
        <v>34700</v>
      </c>
      <c r="G215" s="2" t="s">
        <v>1056</v>
      </c>
      <c r="H215" s="2" t="s">
        <v>16</v>
      </c>
      <c r="I215" s="2" t="s">
        <v>201</v>
      </c>
      <c r="J215" s="2" t="s">
        <v>1231</v>
      </c>
      <c r="L215" s="2" t="s">
        <v>40</v>
      </c>
    </row>
    <row r="216" spans="1:33" x14ac:dyDescent="0.25">
      <c r="A216" s="2">
        <v>329597</v>
      </c>
      <c r="B216" s="2" t="s">
        <v>3762</v>
      </c>
      <c r="C216" s="2" t="s">
        <v>246</v>
      </c>
      <c r="D216" s="2" t="s">
        <v>539</v>
      </c>
      <c r="E216" s="2" t="s">
        <v>77</v>
      </c>
      <c r="F216" s="2">
        <v>31489</v>
      </c>
      <c r="G216" s="2" t="s">
        <v>18</v>
      </c>
      <c r="H216" s="2" t="s">
        <v>16</v>
      </c>
      <c r="I216" s="2" t="s">
        <v>201</v>
      </c>
      <c r="J216" s="2" t="s">
        <v>1231</v>
      </c>
      <c r="L216" s="2" t="s">
        <v>18</v>
      </c>
      <c r="R216" s="2">
        <v>4921</v>
      </c>
      <c r="S216" s="2">
        <v>45511</v>
      </c>
      <c r="T216" s="2">
        <v>1000</v>
      </c>
    </row>
    <row r="217" spans="1:33" x14ac:dyDescent="0.25">
      <c r="A217" s="2">
        <v>322228</v>
      </c>
      <c r="B217" s="2" t="s">
        <v>3600</v>
      </c>
      <c r="C217" s="2" t="s">
        <v>1568</v>
      </c>
      <c r="D217" s="2" t="s">
        <v>322</v>
      </c>
      <c r="E217" s="2" t="s">
        <v>76</v>
      </c>
      <c r="F217" s="2">
        <v>34097</v>
      </c>
      <c r="G217" s="2" t="s">
        <v>18</v>
      </c>
      <c r="H217" s="2" t="s">
        <v>16</v>
      </c>
      <c r="I217" s="2" t="s">
        <v>201</v>
      </c>
      <c r="J217" s="2" t="s">
        <v>15</v>
      </c>
      <c r="L217" s="2" t="s">
        <v>18</v>
      </c>
    </row>
    <row r="218" spans="1:33" x14ac:dyDescent="0.25">
      <c r="A218" s="2">
        <v>317326</v>
      </c>
      <c r="B218" s="2" t="s">
        <v>3568</v>
      </c>
      <c r="C218" s="2" t="s">
        <v>603</v>
      </c>
      <c r="D218" s="2" t="s">
        <v>439</v>
      </c>
      <c r="E218" s="2" t="s">
        <v>76</v>
      </c>
      <c r="F218" s="2">
        <v>31747</v>
      </c>
      <c r="G218" s="2" t="s">
        <v>37</v>
      </c>
      <c r="H218" s="2" t="s">
        <v>16</v>
      </c>
      <c r="I218" s="2" t="s">
        <v>201</v>
      </c>
      <c r="R218" s="2">
        <v>4967</v>
      </c>
      <c r="S218" s="2">
        <v>45511</v>
      </c>
      <c r="T218" s="2">
        <v>20000</v>
      </c>
    </row>
    <row r="219" spans="1:33" x14ac:dyDescent="0.25">
      <c r="A219" s="2">
        <v>327656</v>
      </c>
      <c r="B219" s="2" t="s">
        <v>3697</v>
      </c>
      <c r="C219" s="2" t="s">
        <v>550</v>
      </c>
      <c r="D219" s="2" t="s">
        <v>1047</v>
      </c>
      <c r="E219" s="2" t="s">
        <v>77</v>
      </c>
      <c r="F219" s="2">
        <v>33685</v>
      </c>
      <c r="G219" s="2" t="s">
        <v>18</v>
      </c>
      <c r="H219" s="2" t="s">
        <v>16</v>
      </c>
      <c r="I219" s="2" t="s">
        <v>201</v>
      </c>
      <c r="J219" s="2" t="s">
        <v>15</v>
      </c>
      <c r="L219" s="2" t="s">
        <v>18</v>
      </c>
      <c r="R219" s="2">
        <v>5038</v>
      </c>
      <c r="S219" s="2">
        <v>45512</v>
      </c>
      <c r="T219" s="2">
        <v>16000</v>
      </c>
      <c r="AG219" s="2" t="s">
        <v>4566</v>
      </c>
    </row>
    <row r="220" spans="1:33" x14ac:dyDescent="0.25">
      <c r="A220" s="2">
        <v>311038</v>
      </c>
      <c r="B220" s="2" t="s">
        <v>4654</v>
      </c>
      <c r="C220" s="2" t="s">
        <v>243</v>
      </c>
      <c r="D220" s="2" t="s">
        <v>927</v>
      </c>
      <c r="I220" s="2" t="s">
        <v>201</v>
      </c>
      <c r="R220" s="2">
        <v>4828</v>
      </c>
      <c r="S220" s="2">
        <v>45508</v>
      </c>
      <c r="T220" s="2">
        <v>105000</v>
      </c>
      <c r="V220" s="2" t="s">
        <v>4603</v>
      </c>
    </row>
    <row r="221" spans="1:33" x14ac:dyDescent="0.25">
      <c r="A221" s="2">
        <v>329991</v>
      </c>
      <c r="B221" s="2" t="s">
        <v>2508</v>
      </c>
      <c r="C221" s="2" t="s">
        <v>324</v>
      </c>
      <c r="D221" s="2" t="s">
        <v>487</v>
      </c>
      <c r="E221" s="2" t="s">
        <v>76</v>
      </c>
      <c r="F221" s="2">
        <v>30683</v>
      </c>
      <c r="G221" s="2" t="s">
        <v>2509</v>
      </c>
      <c r="H221" s="2" t="s">
        <v>16</v>
      </c>
      <c r="I221" s="2" t="s">
        <v>201</v>
      </c>
      <c r="J221" s="2" t="s">
        <v>1231</v>
      </c>
      <c r="L221" s="2" t="s">
        <v>70</v>
      </c>
      <c r="AG221" s="2" t="s">
        <v>4566</v>
      </c>
    </row>
    <row r="222" spans="1:33" x14ac:dyDescent="0.25">
      <c r="A222" s="2">
        <v>322429</v>
      </c>
      <c r="B222" s="2" t="s">
        <v>3601</v>
      </c>
      <c r="C222" s="2" t="s">
        <v>214</v>
      </c>
      <c r="D222" s="2" t="s">
        <v>3602</v>
      </c>
      <c r="E222" s="2" t="s">
        <v>76</v>
      </c>
      <c r="F222" s="2">
        <v>30112</v>
      </c>
      <c r="G222" s="2" t="s">
        <v>403</v>
      </c>
      <c r="H222" s="2" t="s">
        <v>16</v>
      </c>
      <c r="I222" s="2" t="s">
        <v>201</v>
      </c>
    </row>
    <row r="223" spans="1:33" x14ac:dyDescent="0.25">
      <c r="A223" s="2">
        <v>331403</v>
      </c>
      <c r="B223" s="2" t="s">
        <v>1506</v>
      </c>
      <c r="C223" s="2" t="s">
        <v>379</v>
      </c>
      <c r="D223" s="2" t="s">
        <v>312</v>
      </c>
      <c r="E223" s="2" t="s">
        <v>76</v>
      </c>
      <c r="F223" s="2">
        <v>35583</v>
      </c>
      <c r="G223" s="2" t="s">
        <v>18</v>
      </c>
      <c r="H223" s="2" t="s">
        <v>16</v>
      </c>
      <c r="I223" s="2" t="s">
        <v>201</v>
      </c>
      <c r="J223" s="2" t="s">
        <v>15</v>
      </c>
      <c r="L223" s="2" t="s">
        <v>18</v>
      </c>
    </row>
    <row r="224" spans="1:33" x14ac:dyDescent="0.25">
      <c r="A224" s="2">
        <v>301483</v>
      </c>
      <c r="B224" s="2" t="s">
        <v>3537</v>
      </c>
      <c r="C224" s="2" t="s">
        <v>3538</v>
      </c>
      <c r="D224" s="2" t="s">
        <v>3539</v>
      </c>
      <c r="E224" s="2" t="s">
        <v>76</v>
      </c>
      <c r="F224" s="2">
        <v>31342</v>
      </c>
      <c r="G224" s="2" t="s">
        <v>30</v>
      </c>
      <c r="H224" s="2" t="s">
        <v>16</v>
      </c>
      <c r="I224" s="2" t="s">
        <v>201</v>
      </c>
      <c r="J224" s="2" t="s">
        <v>1231</v>
      </c>
      <c r="L224" s="2" t="s">
        <v>18</v>
      </c>
      <c r="V224" s="2" t="s">
        <v>4693</v>
      </c>
      <c r="AG224" s="2" t="s">
        <v>4566</v>
      </c>
    </row>
    <row r="225" spans="1:33" x14ac:dyDescent="0.25">
      <c r="A225" s="2">
        <v>338072</v>
      </c>
      <c r="B225" s="2" t="s">
        <v>2747</v>
      </c>
      <c r="C225" s="2" t="s">
        <v>2748</v>
      </c>
      <c r="D225" s="2" t="s">
        <v>447</v>
      </c>
      <c r="E225" s="2" t="s">
        <v>77</v>
      </c>
      <c r="F225" s="2">
        <v>29316</v>
      </c>
      <c r="G225" s="2" t="s">
        <v>18</v>
      </c>
      <c r="H225" s="2" t="s">
        <v>16</v>
      </c>
      <c r="I225" s="2" t="s">
        <v>201</v>
      </c>
    </row>
    <row r="226" spans="1:33" x14ac:dyDescent="0.25">
      <c r="A226" s="2">
        <v>326117</v>
      </c>
      <c r="B226" s="2" t="s">
        <v>3644</v>
      </c>
      <c r="C226" s="2" t="s">
        <v>281</v>
      </c>
      <c r="D226" s="2" t="s">
        <v>237</v>
      </c>
      <c r="E226" s="2" t="s">
        <v>76</v>
      </c>
      <c r="F226" s="2">
        <v>32401</v>
      </c>
      <c r="G226" s="2" t="s">
        <v>18</v>
      </c>
      <c r="H226" s="2" t="s">
        <v>16</v>
      </c>
      <c r="I226" s="2" t="s">
        <v>201</v>
      </c>
    </row>
    <row r="227" spans="1:33" x14ac:dyDescent="0.25">
      <c r="A227" s="2">
        <v>326850</v>
      </c>
      <c r="B227" s="2" t="s">
        <v>2610</v>
      </c>
      <c r="C227" s="2" t="s">
        <v>623</v>
      </c>
      <c r="D227" s="2" t="s">
        <v>232</v>
      </c>
      <c r="E227" s="2" t="s">
        <v>76</v>
      </c>
      <c r="F227" s="2">
        <v>35311</v>
      </c>
      <c r="G227" s="2" t="s">
        <v>18</v>
      </c>
      <c r="H227" s="2" t="s">
        <v>16</v>
      </c>
      <c r="I227" s="2" t="s">
        <v>201</v>
      </c>
      <c r="J227" s="2" t="s">
        <v>1231</v>
      </c>
      <c r="L227" s="2" t="s">
        <v>18</v>
      </c>
    </row>
    <row r="228" spans="1:33" x14ac:dyDescent="0.25">
      <c r="A228" s="2">
        <v>314563</v>
      </c>
      <c r="B228" s="2" t="s">
        <v>2605</v>
      </c>
      <c r="C228" s="2" t="s">
        <v>221</v>
      </c>
      <c r="D228" s="2" t="s">
        <v>2606</v>
      </c>
      <c r="E228" s="2" t="s">
        <v>76</v>
      </c>
      <c r="F228" s="2">
        <v>24431</v>
      </c>
      <c r="G228" s="2" t="s">
        <v>2607</v>
      </c>
      <c r="H228" s="2" t="s">
        <v>16</v>
      </c>
      <c r="I228" s="2" t="s">
        <v>201</v>
      </c>
      <c r="J228" s="2" t="s">
        <v>1231</v>
      </c>
      <c r="L228" s="2" t="s">
        <v>40</v>
      </c>
      <c r="AG228" s="2" t="s">
        <v>4566</v>
      </c>
    </row>
    <row r="229" spans="1:33" x14ac:dyDescent="0.25">
      <c r="A229" s="2">
        <v>335595</v>
      </c>
      <c r="B229" s="2" t="s">
        <v>4069</v>
      </c>
      <c r="C229" s="2" t="s">
        <v>293</v>
      </c>
      <c r="D229" s="2" t="s">
        <v>624</v>
      </c>
      <c r="E229" s="2" t="s">
        <v>77</v>
      </c>
      <c r="F229" s="2">
        <v>32895</v>
      </c>
      <c r="G229" s="2" t="s">
        <v>18</v>
      </c>
      <c r="H229" s="2" t="s">
        <v>16</v>
      </c>
      <c r="I229" s="2" t="s">
        <v>201</v>
      </c>
      <c r="J229" s="2" t="s">
        <v>1231</v>
      </c>
      <c r="L229" s="2" t="s">
        <v>18</v>
      </c>
    </row>
    <row r="230" spans="1:33" x14ac:dyDescent="0.25">
      <c r="A230" s="2">
        <v>332083</v>
      </c>
      <c r="B230" s="2" t="s">
        <v>3886</v>
      </c>
      <c r="C230" s="2" t="s">
        <v>3887</v>
      </c>
      <c r="D230" s="2" t="s">
        <v>383</v>
      </c>
      <c r="E230" s="2" t="s">
        <v>77</v>
      </c>
      <c r="F230" s="2">
        <v>34702</v>
      </c>
      <c r="G230" s="2" t="s">
        <v>18</v>
      </c>
      <c r="H230" s="2" t="s">
        <v>16</v>
      </c>
      <c r="I230" s="2" t="s">
        <v>201</v>
      </c>
      <c r="J230" s="2" t="s">
        <v>15</v>
      </c>
      <c r="L230" s="2" t="s">
        <v>30</v>
      </c>
    </row>
    <row r="231" spans="1:33" x14ac:dyDescent="0.25">
      <c r="A231" s="2">
        <v>325595</v>
      </c>
      <c r="B231" s="2" t="s">
        <v>2174</v>
      </c>
      <c r="C231" s="2" t="s">
        <v>398</v>
      </c>
      <c r="D231" s="2" t="s">
        <v>797</v>
      </c>
      <c r="E231" s="2" t="s">
        <v>76</v>
      </c>
      <c r="F231" s="2">
        <v>35065</v>
      </c>
      <c r="G231" s="2" t="s">
        <v>370</v>
      </c>
      <c r="H231" s="2" t="s">
        <v>16</v>
      </c>
      <c r="I231" s="2" t="s">
        <v>201</v>
      </c>
      <c r="J231" s="2" t="s">
        <v>1231</v>
      </c>
      <c r="L231" s="2" t="s">
        <v>30</v>
      </c>
      <c r="R231" s="2">
        <v>5006</v>
      </c>
      <c r="S231" s="2">
        <v>45512</v>
      </c>
      <c r="T231" s="2">
        <v>35000</v>
      </c>
      <c r="V231" s="2" t="s">
        <v>4588</v>
      </c>
    </row>
    <row r="232" spans="1:33" x14ac:dyDescent="0.25">
      <c r="A232" s="2">
        <v>325887</v>
      </c>
      <c r="B232" s="2" t="s">
        <v>3637</v>
      </c>
      <c r="C232" s="2" t="s">
        <v>667</v>
      </c>
      <c r="D232" s="2" t="s">
        <v>389</v>
      </c>
      <c r="E232" s="2" t="s">
        <v>76</v>
      </c>
      <c r="F232" s="2">
        <v>34150</v>
      </c>
      <c r="G232" s="2" t="s">
        <v>599</v>
      </c>
      <c r="H232" s="2" t="s">
        <v>16</v>
      </c>
      <c r="I232" s="2" t="s">
        <v>201</v>
      </c>
      <c r="J232" s="2" t="s">
        <v>1231</v>
      </c>
      <c r="L232" s="2" t="s">
        <v>73</v>
      </c>
      <c r="V232" s="2" t="s">
        <v>4693</v>
      </c>
      <c r="AF232" s="2" t="s">
        <v>4566</v>
      </c>
      <c r="AG232" s="2" t="s">
        <v>4566</v>
      </c>
    </row>
    <row r="233" spans="1:33" x14ac:dyDescent="0.25">
      <c r="A233" s="2">
        <v>322902</v>
      </c>
      <c r="B233" s="2" t="s">
        <v>2054</v>
      </c>
      <c r="C233" s="2" t="s">
        <v>341</v>
      </c>
      <c r="D233" s="2" t="s">
        <v>1008</v>
      </c>
      <c r="E233" s="2" t="s">
        <v>76</v>
      </c>
      <c r="F233" s="2">
        <v>31118</v>
      </c>
      <c r="G233" s="2" t="s">
        <v>18</v>
      </c>
      <c r="H233" s="2" t="s">
        <v>16</v>
      </c>
      <c r="I233" s="2" t="s">
        <v>201</v>
      </c>
      <c r="J233" s="2" t="s">
        <v>15</v>
      </c>
      <c r="L233" s="2" t="s">
        <v>18</v>
      </c>
      <c r="V233" s="2" t="s">
        <v>4588</v>
      </c>
    </row>
    <row r="234" spans="1:33" x14ac:dyDescent="0.25">
      <c r="A234" s="2">
        <v>331134</v>
      </c>
      <c r="B234" s="2" t="s">
        <v>3834</v>
      </c>
      <c r="C234" s="2" t="s">
        <v>297</v>
      </c>
      <c r="D234" s="2" t="s">
        <v>458</v>
      </c>
      <c r="E234" s="2" t="s">
        <v>77</v>
      </c>
      <c r="F234" s="2">
        <v>34891</v>
      </c>
      <c r="G234" s="2" t="s">
        <v>213</v>
      </c>
      <c r="H234" s="2" t="s">
        <v>16</v>
      </c>
      <c r="I234" s="2" t="s">
        <v>201</v>
      </c>
      <c r="J234" s="2" t="s">
        <v>1231</v>
      </c>
      <c r="L234" s="2" t="s">
        <v>18</v>
      </c>
    </row>
    <row r="235" spans="1:33" x14ac:dyDescent="0.25">
      <c r="A235" s="2">
        <v>307404</v>
      </c>
      <c r="B235" s="2" t="s">
        <v>2426</v>
      </c>
      <c r="C235" s="2" t="s">
        <v>326</v>
      </c>
      <c r="D235" s="2" t="s">
        <v>417</v>
      </c>
      <c r="E235" s="2" t="s">
        <v>76</v>
      </c>
      <c r="F235" s="2">
        <v>26576</v>
      </c>
      <c r="G235" s="2" t="s">
        <v>18</v>
      </c>
      <c r="H235" s="2" t="s">
        <v>16</v>
      </c>
      <c r="I235" s="2" t="s">
        <v>201</v>
      </c>
      <c r="J235" s="2" t="s">
        <v>1231</v>
      </c>
      <c r="L235" s="2" t="s">
        <v>18</v>
      </c>
    </row>
    <row r="236" spans="1:33" x14ac:dyDescent="0.25">
      <c r="A236" s="2">
        <v>324966</v>
      </c>
      <c r="B236" s="2" t="s">
        <v>885</v>
      </c>
      <c r="C236" s="2" t="s">
        <v>334</v>
      </c>
      <c r="D236" s="2" t="s">
        <v>283</v>
      </c>
      <c r="E236" s="2" t="s">
        <v>77</v>
      </c>
      <c r="F236" s="2">
        <v>34796</v>
      </c>
      <c r="G236" s="2" t="s">
        <v>213</v>
      </c>
      <c r="H236" s="2" t="s">
        <v>16</v>
      </c>
      <c r="I236" s="2" t="s">
        <v>201</v>
      </c>
      <c r="J236" s="2" t="s">
        <v>1231</v>
      </c>
      <c r="L236" s="2" t="s">
        <v>37</v>
      </c>
      <c r="R236" s="2">
        <v>4731</v>
      </c>
      <c r="S236" s="2">
        <v>45502</v>
      </c>
      <c r="T236" s="2">
        <v>20000</v>
      </c>
    </row>
    <row r="237" spans="1:33" x14ac:dyDescent="0.25">
      <c r="A237" s="2">
        <v>335596</v>
      </c>
      <c r="B237" s="2" t="s">
        <v>4070</v>
      </c>
      <c r="C237" s="2" t="s">
        <v>4071</v>
      </c>
      <c r="D237" s="2" t="s">
        <v>2083</v>
      </c>
      <c r="E237" s="2" t="s">
        <v>77</v>
      </c>
      <c r="F237" s="2">
        <v>33138</v>
      </c>
      <c r="G237" s="2" t="s">
        <v>70</v>
      </c>
      <c r="H237" s="2" t="s">
        <v>16</v>
      </c>
      <c r="I237" s="2" t="s">
        <v>201</v>
      </c>
      <c r="J237" s="2" t="s">
        <v>1231</v>
      </c>
      <c r="L237" s="2" t="s">
        <v>70</v>
      </c>
      <c r="R237" s="2">
        <v>5022</v>
      </c>
      <c r="S237" s="2">
        <v>45512</v>
      </c>
      <c r="T237" s="2">
        <v>40000</v>
      </c>
      <c r="AF237" s="2" t="s">
        <v>4566</v>
      </c>
      <c r="AG237" s="2" t="s">
        <v>4566</v>
      </c>
    </row>
    <row r="238" spans="1:33" x14ac:dyDescent="0.25">
      <c r="A238" s="2">
        <v>338327</v>
      </c>
      <c r="B238" s="2" t="s">
        <v>3148</v>
      </c>
      <c r="C238" s="2" t="s">
        <v>410</v>
      </c>
      <c r="D238" s="2" t="s">
        <v>374</v>
      </c>
      <c r="E238" s="2" t="s">
        <v>76</v>
      </c>
      <c r="F238" s="2">
        <v>28767</v>
      </c>
      <c r="G238" s="2" t="s">
        <v>3149</v>
      </c>
      <c r="H238" s="2" t="s">
        <v>16</v>
      </c>
      <c r="I238" s="2" t="s">
        <v>201</v>
      </c>
      <c r="J238" s="2" t="s">
        <v>1231</v>
      </c>
      <c r="L238" s="2" t="s">
        <v>61</v>
      </c>
      <c r="R238" s="2">
        <v>5055</v>
      </c>
      <c r="S238" s="2">
        <v>45512</v>
      </c>
      <c r="T238" s="2">
        <v>20000</v>
      </c>
    </row>
    <row r="239" spans="1:33" x14ac:dyDescent="0.25">
      <c r="A239" s="2">
        <v>328815</v>
      </c>
      <c r="B239" s="2" t="s">
        <v>1928</v>
      </c>
      <c r="C239" s="2" t="s">
        <v>351</v>
      </c>
      <c r="D239" s="2" t="s">
        <v>472</v>
      </c>
      <c r="E239" s="2" t="s">
        <v>77</v>
      </c>
      <c r="F239" s="2">
        <v>34617</v>
      </c>
      <c r="G239" s="2" t="s">
        <v>18</v>
      </c>
      <c r="H239" s="2" t="s">
        <v>16</v>
      </c>
      <c r="I239" s="2" t="s">
        <v>201</v>
      </c>
    </row>
    <row r="240" spans="1:33" x14ac:dyDescent="0.25">
      <c r="A240" s="2">
        <v>327587</v>
      </c>
      <c r="B240" s="2" t="s">
        <v>2662</v>
      </c>
      <c r="C240" s="2" t="s">
        <v>253</v>
      </c>
      <c r="D240" s="2" t="s">
        <v>317</v>
      </c>
      <c r="E240" s="2" t="s">
        <v>76</v>
      </c>
      <c r="F240" s="2">
        <v>35569</v>
      </c>
      <c r="G240" s="2" t="s">
        <v>18</v>
      </c>
      <c r="H240" s="2" t="s">
        <v>16</v>
      </c>
      <c r="I240" s="2" t="s">
        <v>201</v>
      </c>
      <c r="J240" s="2" t="s">
        <v>1231</v>
      </c>
      <c r="L240" s="2" t="s">
        <v>30</v>
      </c>
      <c r="AG240" s="2" t="s">
        <v>4566</v>
      </c>
    </row>
    <row r="241" spans="1:33" x14ac:dyDescent="0.25">
      <c r="A241" s="2">
        <v>334106</v>
      </c>
      <c r="B241" s="2" t="s">
        <v>3209</v>
      </c>
      <c r="C241" s="2" t="s">
        <v>2600</v>
      </c>
      <c r="D241" s="2" t="s">
        <v>734</v>
      </c>
      <c r="E241" s="2" t="s">
        <v>77</v>
      </c>
      <c r="F241" s="2">
        <v>33269</v>
      </c>
      <c r="G241" s="2" t="s">
        <v>18</v>
      </c>
      <c r="H241" s="2" t="s">
        <v>16</v>
      </c>
      <c r="I241" s="2" t="s">
        <v>201</v>
      </c>
      <c r="J241" s="2" t="s">
        <v>15</v>
      </c>
      <c r="L241" s="2" t="s">
        <v>18</v>
      </c>
    </row>
    <row r="242" spans="1:33" x14ac:dyDescent="0.25">
      <c r="A242" s="2">
        <v>334984</v>
      </c>
      <c r="B242" s="2" t="s">
        <v>3186</v>
      </c>
      <c r="C242" s="2" t="s">
        <v>229</v>
      </c>
      <c r="D242" s="2" t="s">
        <v>753</v>
      </c>
      <c r="E242" s="2" t="s">
        <v>77</v>
      </c>
      <c r="F242" s="2">
        <v>34335</v>
      </c>
      <c r="G242" s="2" t="s">
        <v>18</v>
      </c>
      <c r="H242" s="2" t="s">
        <v>16</v>
      </c>
      <c r="I242" s="2" t="s">
        <v>201</v>
      </c>
      <c r="J242" s="2" t="s">
        <v>1231</v>
      </c>
      <c r="L242" s="2" t="s">
        <v>18</v>
      </c>
      <c r="R242" s="2">
        <v>5069</v>
      </c>
      <c r="S242" s="2">
        <v>45512</v>
      </c>
      <c r="T242" s="2">
        <v>20000</v>
      </c>
      <c r="AG242" s="2" t="s">
        <v>4566</v>
      </c>
    </row>
    <row r="243" spans="1:33" x14ac:dyDescent="0.25">
      <c r="A243" s="2">
        <v>331800</v>
      </c>
      <c r="B243" s="2" t="s">
        <v>2781</v>
      </c>
      <c r="C243" s="2" t="s">
        <v>1135</v>
      </c>
      <c r="D243" s="2" t="s">
        <v>449</v>
      </c>
      <c r="E243" s="2" t="s">
        <v>77</v>
      </c>
      <c r="F243" s="2">
        <v>29891</v>
      </c>
      <c r="G243" s="2" t="s">
        <v>18</v>
      </c>
      <c r="H243" s="2" t="s">
        <v>16</v>
      </c>
      <c r="I243" s="2" t="s">
        <v>201</v>
      </c>
      <c r="J243" s="2" t="s">
        <v>15</v>
      </c>
      <c r="L243" s="2" t="s">
        <v>18</v>
      </c>
    </row>
    <row r="244" spans="1:33" x14ac:dyDescent="0.25">
      <c r="A244" s="2">
        <v>337281</v>
      </c>
      <c r="B244" s="2" t="s">
        <v>4451</v>
      </c>
      <c r="C244" s="2" t="s">
        <v>273</v>
      </c>
      <c r="D244" s="2" t="s">
        <v>900</v>
      </c>
      <c r="E244" s="2" t="s">
        <v>77</v>
      </c>
      <c r="F244" s="2">
        <v>33970</v>
      </c>
      <c r="G244" s="2" t="s">
        <v>18</v>
      </c>
      <c r="H244" s="2" t="s">
        <v>71</v>
      </c>
      <c r="I244" s="2" t="s">
        <v>201</v>
      </c>
      <c r="J244" s="2" t="s">
        <v>1231</v>
      </c>
      <c r="L244" s="2" t="s">
        <v>1736</v>
      </c>
    </row>
    <row r="245" spans="1:33" x14ac:dyDescent="0.25">
      <c r="A245" s="2">
        <v>331377</v>
      </c>
      <c r="B245" s="2" t="s">
        <v>3845</v>
      </c>
      <c r="C245" s="2" t="s">
        <v>823</v>
      </c>
      <c r="D245" s="2" t="s">
        <v>953</v>
      </c>
      <c r="E245" s="2" t="s">
        <v>76</v>
      </c>
      <c r="F245" s="2">
        <v>35084</v>
      </c>
      <c r="G245" s="2" t="s">
        <v>3846</v>
      </c>
      <c r="H245" s="2" t="s">
        <v>16</v>
      </c>
      <c r="I245" s="2" t="s">
        <v>201</v>
      </c>
      <c r="J245" s="2" t="s">
        <v>15</v>
      </c>
      <c r="L245" s="2" t="s">
        <v>64</v>
      </c>
    </row>
    <row r="246" spans="1:33" x14ac:dyDescent="0.25">
      <c r="A246" s="2">
        <v>324954</v>
      </c>
      <c r="B246" s="2" t="s">
        <v>2651</v>
      </c>
      <c r="C246" s="2" t="s">
        <v>529</v>
      </c>
      <c r="D246" s="2" t="s">
        <v>487</v>
      </c>
      <c r="E246" s="2" t="s">
        <v>77</v>
      </c>
      <c r="F246" s="2">
        <v>35431</v>
      </c>
      <c r="G246" s="2" t="s">
        <v>40</v>
      </c>
      <c r="H246" s="2" t="s">
        <v>16</v>
      </c>
      <c r="I246" s="2" t="s">
        <v>201</v>
      </c>
      <c r="J246" s="2" t="s">
        <v>1231</v>
      </c>
      <c r="L246" s="2" t="s">
        <v>40</v>
      </c>
    </row>
    <row r="247" spans="1:33" x14ac:dyDescent="0.25">
      <c r="A247" s="2">
        <v>334415</v>
      </c>
      <c r="B247" s="2" t="s">
        <v>2461</v>
      </c>
      <c r="C247" s="2" t="s">
        <v>287</v>
      </c>
      <c r="D247" s="2" t="s">
        <v>269</v>
      </c>
      <c r="E247" s="2" t="s">
        <v>77</v>
      </c>
      <c r="F247" s="2">
        <v>35065</v>
      </c>
      <c r="G247" s="2" t="s">
        <v>67</v>
      </c>
      <c r="H247" s="2" t="s">
        <v>16</v>
      </c>
      <c r="I247" s="2" t="s">
        <v>201</v>
      </c>
      <c r="J247" s="2" t="s">
        <v>15</v>
      </c>
      <c r="L247" s="2" t="s">
        <v>67</v>
      </c>
    </row>
    <row r="248" spans="1:33" x14ac:dyDescent="0.25">
      <c r="A248" s="2">
        <v>333800</v>
      </c>
      <c r="B248" s="2" t="s">
        <v>2784</v>
      </c>
      <c r="C248" s="2" t="s">
        <v>1289</v>
      </c>
      <c r="D248" s="2" t="s">
        <v>953</v>
      </c>
      <c r="E248" s="2" t="s">
        <v>77</v>
      </c>
      <c r="F248" s="2">
        <v>31484</v>
      </c>
      <c r="G248" s="2" t="s">
        <v>213</v>
      </c>
      <c r="H248" s="2" t="s">
        <v>16</v>
      </c>
      <c r="I248" s="2" t="s">
        <v>201</v>
      </c>
      <c r="J248" s="2" t="s">
        <v>15</v>
      </c>
      <c r="L248" s="2" t="s">
        <v>18</v>
      </c>
      <c r="R248" s="2">
        <v>5045</v>
      </c>
      <c r="S248" s="2">
        <v>45512</v>
      </c>
      <c r="T248" s="2">
        <v>20000</v>
      </c>
    </row>
    <row r="249" spans="1:33" x14ac:dyDescent="0.25">
      <c r="A249" s="2">
        <v>338227</v>
      </c>
      <c r="B249" s="2" t="s">
        <v>2282</v>
      </c>
      <c r="C249" s="2" t="s">
        <v>401</v>
      </c>
      <c r="D249" s="2" t="s">
        <v>2283</v>
      </c>
      <c r="E249" s="2" t="s">
        <v>77</v>
      </c>
      <c r="F249" s="2">
        <v>33248</v>
      </c>
      <c r="G249" s="2" t="s">
        <v>27</v>
      </c>
      <c r="H249" s="2" t="s">
        <v>16</v>
      </c>
      <c r="I249" s="2" t="s">
        <v>201</v>
      </c>
      <c r="J249" s="2" t="s">
        <v>15</v>
      </c>
      <c r="L249" s="2" t="s">
        <v>27</v>
      </c>
    </row>
    <row r="250" spans="1:33" x14ac:dyDescent="0.25">
      <c r="A250" s="2">
        <v>329833</v>
      </c>
      <c r="B250" s="2" t="s">
        <v>3773</v>
      </c>
      <c r="C250" s="2" t="s">
        <v>3774</v>
      </c>
      <c r="D250" s="2" t="s">
        <v>411</v>
      </c>
      <c r="E250" s="2" t="s">
        <v>77</v>
      </c>
      <c r="F250" s="2">
        <v>31850</v>
      </c>
      <c r="G250" s="2" t="s">
        <v>18</v>
      </c>
      <c r="H250" s="2" t="s">
        <v>16</v>
      </c>
      <c r="I250" s="2" t="s">
        <v>201</v>
      </c>
      <c r="J250" s="2" t="s">
        <v>1231</v>
      </c>
      <c r="L250" s="2" t="s">
        <v>18</v>
      </c>
    </row>
    <row r="251" spans="1:33" x14ac:dyDescent="0.25">
      <c r="A251" s="2">
        <v>336970</v>
      </c>
      <c r="B251" s="2" t="s">
        <v>4442</v>
      </c>
      <c r="C251" s="2" t="s">
        <v>499</v>
      </c>
      <c r="D251" s="2" t="s">
        <v>383</v>
      </c>
      <c r="E251" s="2" t="s">
        <v>77</v>
      </c>
      <c r="F251" s="2">
        <v>36317</v>
      </c>
      <c r="G251" s="2" t="s">
        <v>213</v>
      </c>
      <c r="H251" s="2" t="s">
        <v>16</v>
      </c>
      <c r="I251" s="2" t="s">
        <v>201</v>
      </c>
      <c r="J251" s="2" t="s">
        <v>1268</v>
      </c>
      <c r="L251" s="2" t="s">
        <v>18</v>
      </c>
    </row>
    <row r="252" spans="1:33" x14ac:dyDescent="0.25">
      <c r="A252" s="2">
        <v>326679</v>
      </c>
      <c r="B252" s="2" t="s">
        <v>4211</v>
      </c>
      <c r="C252" s="2" t="s">
        <v>229</v>
      </c>
      <c r="D252" s="2" t="s">
        <v>437</v>
      </c>
      <c r="E252" s="2" t="s">
        <v>76</v>
      </c>
      <c r="F252" s="2">
        <v>35688</v>
      </c>
      <c r="G252" s="2" t="s">
        <v>399</v>
      </c>
      <c r="H252" s="2" t="s">
        <v>16</v>
      </c>
      <c r="I252" s="2" t="s">
        <v>201</v>
      </c>
      <c r="J252" s="2" t="s">
        <v>1231</v>
      </c>
      <c r="L252" s="2" t="s">
        <v>18</v>
      </c>
    </row>
    <row r="253" spans="1:33" x14ac:dyDescent="0.25">
      <c r="A253" s="2">
        <v>331655</v>
      </c>
      <c r="B253" s="2" t="s">
        <v>2429</v>
      </c>
      <c r="C253" s="2" t="s">
        <v>477</v>
      </c>
      <c r="D253" s="2" t="s">
        <v>325</v>
      </c>
      <c r="E253" s="2" t="s">
        <v>76</v>
      </c>
      <c r="F253" s="2">
        <v>34120</v>
      </c>
      <c r="G253" s="2" t="s">
        <v>18</v>
      </c>
      <c r="H253" s="2" t="s">
        <v>16</v>
      </c>
      <c r="I253" s="2" t="s">
        <v>201</v>
      </c>
      <c r="J253" s="2" t="s">
        <v>15</v>
      </c>
      <c r="L253" s="2" t="s">
        <v>18</v>
      </c>
      <c r="AG253" s="2" t="s">
        <v>4566</v>
      </c>
    </row>
    <row r="254" spans="1:33" x14ac:dyDescent="0.25">
      <c r="A254" s="2">
        <v>331678</v>
      </c>
      <c r="B254" s="2" t="s">
        <v>1034</v>
      </c>
      <c r="C254" s="2" t="s">
        <v>1504</v>
      </c>
      <c r="D254" s="2" t="s">
        <v>278</v>
      </c>
      <c r="E254" s="2" t="s">
        <v>77</v>
      </c>
      <c r="F254" s="2">
        <v>33867</v>
      </c>
      <c r="G254" s="2" t="s">
        <v>3866</v>
      </c>
      <c r="H254" s="2" t="s">
        <v>16</v>
      </c>
      <c r="I254" s="2" t="s">
        <v>201</v>
      </c>
      <c r="J254" s="2" t="s">
        <v>1231</v>
      </c>
      <c r="L254" s="2" t="s">
        <v>70</v>
      </c>
      <c r="AG254" s="2" t="s">
        <v>4566</v>
      </c>
    </row>
    <row r="255" spans="1:33" x14ac:dyDescent="0.25">
      <c r="A255" s="2">
        <v>326202</v>
      </c>
      <c r="B255" s="2" t="s">
        <v>1390</v>
      </c>
      <c r="C255" s="2" t="s">
        <v>1391</v>
      </c>
      <c r="D255" s="2" t="s">
        <v>1059</v>
      </c>
      <c r="E255" s="2" t="s">
        <v>76</v>
      </c>
      <c r="F255" s="2">
        <v>33741</v>
      </c>
      <c r="G255" s="2" t="s">
        <v>40</v>
      </c>
      <c r="H255" s="2" t="s">
        <v>16</v>
      </c>
      <c r="I255" s="2" t="s">
        <v>201</v>
      </c>
      <c r="J255" s="2" t="s">
        <v>15</v>
      </c>
      <c r="L255" s="2" t="s">
        <v>40</v>
      </c>
      <c r="V255" s="2" t="s">
        <v>4599</v>
      </c>
    </row>
    <row r="256" spans="1:33" x14ac:dyDescent="0.25">
      <c r="A256" s="2">
        <v>329743</v>
      </c>
      <c r="B256" s="2" t="s">
        <v>3041</v>
      </c>
      <c r="C256" s="2" t="s">
        <v>347</v>
      </c>
      <c r="D256" s="2" t="s">
        <v>212</v>
      </c>
      <c r="E256" s="2" t="s">
        <v>77</v>
      </c>
      <c r="F256" s="2">
        <v>33291</v>
      </c>
      <c r="G256" s="2" t="s">
        <v>18</v>
      </c>
      <c r="H256" s="2" t="s">
        <v>16</v>
      </c>
      <c r="I256" s="2" t="s">
        <v>201</v>
      </c>
      <c r="J256" s="2" t="s">
        <v>1231</v>
      </c>
      <c r="L256" s="2" t="s">
        <v>18</v>
      </c>
    </row>
    <row r="257" spans="1:33" x14ac:dyDescent="0.25">
      <c r="A257" s="2">
        <v>335820</v>
      </c>
      <c r="B257" s="2" t="s">
        <v>3055</v>
      </c>
      <c r="C257" s="2" t="s">
        <v>263</v>
      </c>
      <c r="D257" s="2" t="s">
        <v>3056</v>
      </c>
      <c r="E257" s="2" t="s">
        <v>76</v>
      </c>
      <c r="F257" s="2">
        <v>34354</v>
      </c>
      <c r="G257" s="2" t="s">
        <v>18</v>
      </c>
      <c r="H257" s="2" t="s">
        <v>16</v>
      </c>
      <c r="I257" s="2" t="s">
        <v>201</v>
      </c>
      <c r="J257" s="2" t="s">
        <v>1231</v>
      </c>
      <c r="L257" s="2" t="s">
        <v>18</v>
      </c>
    </row>
    <row r="258" spans="1:33" x14ac:dyDescent="0.25">
      <c r="A258" s="2">
        <v>332292</v>
      </c>
      <c r="B258" s="2" t="s">
        <v>3137</v>
      </c>
      <c r="C258" s="2" t="s">
        <v>529</v>
      </c>
      <c r="D258" s="2" t="s">
        <v>232</v>
      </c>
      <c r="E258" s="2" t="s">
        <v>76</v>
      </c>
      <c r="F258" s="2">
        <v>35980</v>
      </c>
      <c r="G258" s="2" t="s">
        <v>3138</v>
      </c>
      <c r="H258" s="2" t="s">
        <v>16</v>
      </c>
      <c r="I258" s="2" t="s">
        <v>201</v>
      </c>
      <c r="J258" s="2" t="s">
        <v>1231</v>
      </c>
      <c r="L258" s="2" t="s">
        <v>30</v>
      </c>
      <c r="AG258" s="2" t="s">
        <v>4566</v>
      </c>
    </row>
    <row r="259" spans="1:33" x14ac:dyDescent="0.25">
      <c r="A259" s="2">
        <v>331204</v>
      </c>
      <c r="B259" s="2" t="s">
        <v>3836</v>
      </c>
      <c r="C259" s="2" t="s">
        <v>229</v>
      </c>
      <c r="D259" s="2" t="s">
        <v>232</v>
      </c>
      <c r="E259" s="2" t="s">
        <v>76</v>
      </c>
      <c r="F259" s="2">
        <v>34842</v>
      </c>
      <c r="G259" s="2" t="s">
        <v>37</v>
      </c>
      <c r="H259" s="2" t="s">
        <v>16</v>
      </c>
      <c r="I259" s="2" t="s">
        <v>201</v>
      </c>
      <c r="J259" s="2" t="s">
        <v>1231</v>
      </c>
      <c r="L259" s="2" t="s">
        <v>30</v>
      </c>
      <c r="AG259" s="2" t="s">
        <v>4566</v>
      </c>
    </row>
    <row r="260" spans="1:33" x14ac:dyDescent="0.25">
      <c r="A260" s="2">
        <v>305658</v>
      </c>
      <c r="B260" s="2" t="s">
        <v>2360</v>
      </c>
      <c r="C260" s="2" t="s">
        <v>1391</v>
      </c>
      <c r="D260" s="2" t="s">
        <v>2361</v>
      </c>
      <c r="E260" s="2" t="s">
        <v>76</v>
      </c>
      <c r="F260" s="2">
        <v>31342</v>
      </c>
      <c r="G260" s="2" t="s">
        <v>47</v>
      </c>
      <c r="H260" s="2" t="s">
        <v>16</v>
      </c>
      <c r="I260" s="2" t="s">
        <v>201</v>
      </c>
      <c r="J260" s="2" t="s">
        <v>1231</v>
      </c>
      <c r="L260" s="2" t="s">
        <v>47</v>
      </c>
      <c r="V260" s="2" t="s">
        <v>4693</v>
      </c>
      <c r="AG260" s="2" t="s">
        <v>4566</v>
      </c>
    </row>
    <row r="261" spans="1:33" x14ac:dyDescent="0.25">
      <c r="A261" s="2">
        <v>317872</v>
      </c>
      <c r="B261" s="2" t="s">
        <v>1602</v>
      </c>
      <c r="C261" s="2" t="s">
        <v>595</v>
      </c>
      <c r="D261" s="2" t="s">
        <v>374</v>
      </c>
      <c r="E261" s="2" t="s">
        <v>76</v>
      </c>
      <c r="F261" s="2">
        <v>32236</v>
      </c>
      <c r="G261" s="2" t="s">
        <v>1603</v>
      </c>
      <c r="H261" s="2" t="s">
        <v>16</v>
      </c>
      <c r="I261" s="2" t="s">
        <v>201</v>
      </c>
      <c r="J261" s="2" t="s">
        <v>1231</v>
      </c>
      <c r="L261" s="2" t="s">
        <v>58</v>
      </c>
      <c r="V261" s="2" t="s">
        <v>4599</v>
      </c>
    </row>
    <row r="262" spans="1:33" x14ac:dyDescent="0.25">
      <c r="A262" s="2">
        <v>304613</v>
      </c>
      <c r="B262" s="2" t="s">
        <v>3546</v>
      </c>
      <c r="C262" s="2" t="s">
        <v>666</v>
      </c>
      <c r="D262" s="2" t="s">
        <v>759</v>
      </c>
      <c r="E262" s="2" t="s">
        <v>77</v>
      </c>
      <c r="F262" s="2">
        <v>31301</v>
      </c>
      <c r="G262" s="2" t="s">
        <v>18</v>
      </c>
      <c r="H262" s="2" t="s">
        <v>16</v>
      </c>
      <c r="I262" s="2" t="s">
        <v>201</v>
      </c>
      <c r="J262" s="2" t="s">
        <v>1231</v>
      </c>
      <c r="L262" s="2" t="s">
        <v>18</v>
      </c>
    </row>
    <row r="263" spans="1:33" x14ac:dyDescent="0.25">
      <c r="A263" s="2">
        <v>317218</v>
      </c>
      <c r="B263" s="2" t="s">
        <v>3567</v>
      </c>
      <c r="C263" s="2" t="s">
        <v>471</v>
      </c>
      <c r="D263" s="2" t="s">
        <v>853</v>
      </c>
      <c r="E263" s="2" t="s">
        <v>76</v>
      </c>
      <c r="F263" s="2">
        <v>32874</v>
      </c>
      <c r="G263" s="2" t="s">
        <v>30</v>
      </c>
      <c r="H263" s="2" t="s">
        <v>16</v>
      </c>
      <c r="I263" s="2" t="s">
        <v>201</v>
      </c>
    </row>
    <row r="264" spans="1:33" x14ac:dyDescent="0.25">
      <c r="A264" s="2">
        <v>332426</v>
      </c>
      <c r="B264" s="2" t="s">
        <v>3915</v>
      </c>
      <c r="C264" s="2" t="s">
        <v>221</v>
      </c>
      <c r="D264" s="2" t="s">
        <v>3640</v>
      </c>
      <c r="E264" s="2" t="s">
        <v>77</v>
      </c>
      <c r="F264" s="2">
        <v>33276</v>
      </c>
      <c r="G264" s="2" t="s">
        <v>1410</v>
      </c>
      <c r="H264" s="2" t="s">
        <v>16</v>
      </c>
      <c r="I264" s="2" t="s">
        <v>201</v>
      </c>
      <c r="J264" s="2" t="s">
        <v>1231</v>
      </c>
      <c r="L264" s="2" t="s">
        <v>70</v>
      </c>
    </row>
    <row r="265" spans="1:33" x14ac:dyDescent="0.25">
      <c r="A265" s="2">
        <v>339611</v>
      </c>
      <c r="B265" s="2" t="s">
        <v>4562</v>
      </c>
      <c r="C265" s="2" t="s">
        <v>611</v>
      </c>
      <c r="D265" s="2" t="s">
        <v>614</v>
      </c>
      <c r="I265" s="2" t="s">
        <v>201</v>
      </c>
    </row>
    <row r="266" spans="1:33" x14ac:dyDescent="0.25">
      <c r="A266" s="2">
        <v>323347</v>
      </c>
      <c r="B266" s="2" t="s">
        <v>2057</v>
      </c>
      <c r="C266" s="2" t="s">
        <v>745</v>
      </c>
      <c r="D266" s="2" t="s">
        <v>322</v>
      </c>
      <c r="E266" s="2" t="s">
        <v>77</v>
      </c>
      <c r="F266" s="2">
        <v>34137</v>
      </c>
      <c r="G266" s="2" t="s">
        <v>18</v>
      </c>
      <c r="H266" s="2" t="s">
        <v>16</v>
      </c>
      <c r="I266" s="2" t="s">
        <v>201</v>
      </c>
      <c r="J266" s="2" t="s">
        <v>1231</v>
      </c>
      <c r="L266" s="2" t="s">
        <v>18</v>
      </c>
      <c r="R266" s="2">
        <v>5031</v>
      </c>
      <c r="S266" s="2">
        <v>45512</v>
      </c>
      <c r="T266" s="2">
        <v>70000</v>
      </c>
      <c r="V266" s="2" t="s">
        <v>4588</v>
      </c>
    </row>
    <row r="267" spans="1:33" x14ac:dyDescent="0.25">
      <c r="A267" s="2">
        <v>301735</v>
      </c>
      <c r="B267" s="2" t="s">
        <v>1362</v>
      </c>
      <c r="C267" s="2" t="s">
        <v>341</v>
      </c>
      <c r="D267" s="2" t="s">
        <v>1077</v>
      </c>
      <c r="E267" s="2" t="s">
        <v>76</v>
      </c>
      <c r="F267" s="2">
        <v>25842</v>
      </c>
      <c r="G267" s="2" t="s">
        <v>1363</v>
      </c>
      <c r="H267" s="2" t="s">
        <v>16</v>
      </c>
      <c r="I267" s="2" t="s">
        <v>201</v>
      </c>
      <c r="J267" s="2" t="s">
        <v>15</v>
      </c>
      <c r="L267" s="2" t="s">
        <v>58</v>
      </c>
      <c r="V267" s="2" t="s">
        <v>4600</v>
      </c>
    </row>
    <row r="268" spans="1:33" x14ac:dyDescent="0.25">
      <c r="A268" s="2">
        <v>318575</v>
      </c>
      <c r="B268" s="2" t="s">
        <v>4632</v>
      </c>
      <c r="C268" s="2" t="s">
        <v>4633</v>
      </c>
      <c r="D268" s="2" t="s">
        <v>232</v>
      </c>
      <c r="I268" s="2" t="s">
        <v>201</v>
      </c>
      <c r="V268" s="2" t="s">
        <v>4603</v>
      </c>
    </row>
    <row r="269" spans="1:33" x14ac:dyDescent="0.25">
      <c r="A269" s="2">
        <v>300459</v>
      </c>
      <c r="B269" s="2" t="s">
        <v>4682</v>
      </c>
      <c r="C269" s="2" t="s">
        <v>1451</v>
      </c>
      <c r="D269" s="2" t="s">
        <v>4683</v>
      </c>
      <c r="I269" s="2" t="s">
        <v>201</v>
      </c>
      <c r="V269" s="2" t="s">
        <v>4604</v>
      </c>
    </row>
    <row r="270" spans="1:33" x14ac:dyDescent="0.25">
      <c r="A270" s="2">
        <v>306302</v>
      </c>
      <c r="B270" s="2" t="s">
        <v>4665</v>
      </c>
      <c r="C270" s="2" t="s">
        <v>254</v>
      </c>
      <c r="D270" s="2" t="s">
        <v>4666</v>
      </c>
      <c r="I270" s="2" t="s">
        <v>201</v>
      </c>
      <c r="V270" s="2" t="s">
        <v>4604</v>
      </c>
    </row>
    <row r="271" spans="1:33" x14ac:dyDescent="0.25">
      <c r="A271" s="2">
        <v>308140</v>
      </c>
      <c r="B271" s="2" t="s">
        <v>4660</v>
      </c>
      <c r="C271" s="2" t="s">
        <v>436</v>
      </c>
      <c r="D271" s="2" t="s">
        <v>4661</v>
      </c>
      <c r="I271" s="2" t="s">
        <v>201</v>
      </c>
      <c r="V271" s="2" t="s">
        <v>4604</v>
      </c>
    </row>
    <row r="272" spans="1:33" x14ac:dyDescent="0.25">
      <c r="A272" s="2">
        <v>310492</v>
      </c>
      <c r="B272" s="2" t="s">
        <v>4656</v>
      </c>
      <c r="C272" s="2" t="s">
        <v>214</v>
      </c>
      <c r="D272" s="2" t="s">
        <v>4657</v>
      </c>
      <c r="I272" s="2" t="s">
        <v>201</v>
      </c>
      <c r="R272" s="2">
        <v>5042</v>
      </c>
      <c r="S272" s="2">
        <v>45512</v>
      </c>
      <c r="T272" s="2">
        <v>140000</v>
      </c>
      <c r="V272" s="2" t="s">
        <v>4604</v>
      </c>
    </row>
    <row r="273" spans="1:33" x14ac:dyDescent="0.25">
      <c r="A273" s="2">
        <v>313586</v>
      </c>
      <c r="B273" s="2" t="s">
        <v>4645</v>
      </c>
      <c r="C273" s="2" t="s">
        <v>214</v>
      </c>
      <c r="D273" s="2" t="s">
        <v>4646</v>
      </c>
      <c r="I273" s="2" t="s">
        <v>201</v>
      </c>
      <c r="V273" s="2" t="s">
        <v>4604</v>
      </c>
    </row>
    <row r="274" spans="1:33" x14ac:dyDescent="0.25">
      <c r="A274" s="2">
        <v>315940</v>
      </c>
      <c r="B274" s="2" t="s">
        <v>4640</v>
      </c>
      <c r="C274" s="2" t="s">
        <v>229</v>
      </c>
      <c r="D274" s="2" t="s">
        <v>3065</v>
      </c>
      <c r="I274" s="2" t="s">
        <v>201</v>
      </c>
      <c r="V274" s="2" t="s">
        <v>4604</v>
      </c>
    </row>
    <row r="275" spans="1:33" x14ac:dyDescent="0.25">
      <c r="A275" s="2">
        <v>318926</v>
      </c>
      <c r="B275" s="2" t="s">
        <v>4629</v>
      </c>
      <c r="C275" s="2" t="s">
        <v>4630</v>
      </c>
      <c r="D275" s="2" t="s">
        <v>283</v>
      </c>
      <c r="I275" s="2" t="s">
        <v>201</v>
      </c>
      <c r="V275" s="2" t="s">
        <v>4604</v>
      </c>
    </row>
    <row r="276" spans="1:33" x14ac:dyDescent="0.25">
      <c r="A276" s="2">
        <v>321261</v>
      </c>
      <c r="B276" s="2" t="s">
        <v>4624</v>
      </c>
      <c r="C276" s="2" t="s">
        <v>441</v>
      </c>
      <c r="D276" s="2" t="s">
        <v>314</v>
      </c>
      <c r="I276" s="2" t="s">
        <v>201</v>
      </c>
      <c r="V276" s="2" t="s">
        <v>4604</v>
      </c>
    </row>
    <row r="277" spans="1:33" x14ac:dyDescent="0.25">
      <c r="A277" s="2">
        <v>309664</v>
      </c>
      <c r="B277" s="2" t="s">
        <v>4658</v>
      </c>
      <c r="C277" s="2" t="s">
        <v>266</v>
      </c>
      <c r="D277" s="2" t="s">
        <v>493</v>
      </c>
      <c r="I277" s="2" t="s">
        <v>201</v>
      </c>
      <c r="V277" s="2" t="s">
        <v>4604</v>
      </c>
      <c r="AG277" s="2" t="s">
        <v>4566</v>
      </c>
    </row>
    <row r="278" spans="1:33" x14ac:dyDescent="0.25">
      <c r="A278" s="2">
        <v>308669</v>
      </c>
      <c r="B278" s="2" t="s">
        <v>1537</v>
      </c>
      <c r="C278" s="2" t="s">
        <v>371</v>
      </c>
      <c r="D278" s="2" t="s">
        <v>578</v>
      </c>
      <c r="E278" s="2" t="s">
        <v>76</v>
      </c>
      <c r="F278" s="2">
        <v>31128</v>
      </c>
      <c r="G278" s="2" t="s">
        <v>18</v>
      </c>
      <c r="H278" s="2" t="s">
        <v>16</v>
      </c>
      <c r="I278" s="2" t="s">
        <v>201</v>
      </c>
      <c r="J278" s="2" t="s">
        <v>1231</v>
      </c>
      <c r="L278" s="2" t="s">
        <v>18</v>
      </c>
      <c r="V278" s="2" t="s">
        <v>4593</v>
      </c>
    </row>
    <row r="279" spans="1:33" x14ac:dyDescent="0.25">
      <c r="A279" s="2">
        <v>313097</v>
      </c>
      <c r="B279" s="2" t="s">
        <v>1659</v>
      </c>
      <c r="C279" s="2" t="s">
        <v>1660</v>
      </c>
      <c r="D279" s="2" t="s">
        <v>587</v>
      </c>
      <c r="E279" s="2" t="s">
        <v>76</v>
      </c>
      <c r="F279" s="2">
        <v>30392</v>
      </c>
      <c r="G279" s="2" t="s">
        <v>978</v>
      </c>
      <c r="H279" s="2" t="s">
        <v>16</v>
      </c>
      <c r="I279" s="2" t="s">
        <v>201</v>
      </c>
      <c r="J279" s="2" t="s">
        <v>1231</v>
      </c>
      <c r="L279" s="2" t="s">
        <v>40</v>
      </c>
      <c r="V279" s="2" t="s">
        <v>4595</v>
      </c>
    </row>
    <row r="280" spans="1:33" x14ac:dyDescent="0.25">
      <c r="A280" s="2">
        <v>311407</v>
      </c>
      <c r="B280" s="2" t="s">
        <v>2036</v>
      </c>
      <c r="C280" s="2" t="s">
        <v>342</v>
      </c>
      <c r="D280" s="2" t="s">
        <v>232</v>
      </c>
      <c r="E280" s="2" t="s">
        <v>76</v>
      </c>
      <c r="F280" s="2">
        <v>30682</v>
      </c>
      <c r="G280" s="2" t="s">
        <v>2037</v>
      </c>
      <c r="H280" s="2" t="s">
        <v>16</v>
      </c>
      <c r="I280" s="2" t="s">
        <v>201</v>
      </c>
      <c r="J280" s="2" t="s">
        <v>1231</v>
      </c>
      <c r="L280" s="2" t="s">
        <v>30</v>
      </c>
      <c r="V280" s="2" t="s">
        <v>4589</v>
      </c>
    </row>
    <row r="281" spans="1:33" x14ac:dyDescent="0.25">
      <c r="A281" s="2">
        <v>312703</v>
      </c>
      <c r="B281" s="2" t="s">
        <v>1540</v>
      </c>
      <c r="C281" s="2" t="s">
        <v>379</v>
      </c>
      <c r="D281" s="2" t="s">
        <v>523</v>
      </c>
      <c r="E281" s="2" t="s">
        <v>77</v>
      </c>
      <c r="F281" s="2">
        <v>32156</v>
      </c>
      <c r="G281" s="2" t="s">
        <v>18</v>
      </c>
      <c r="H281" s="2" t="s">
        <v>16</v>
      </c>
      <c r="I281" s="2" t="s">
        <v>201</v>
      </c>
      <c r="J281" s="2" t="s">
        <v>1231</v>
      </c>
      <c r="L281" s="2" t="s">
        <v>18</v>
      </c>
      <c r="V281" s="2" t="s">
        <v>4589</v>
      </c>
    </row>
    <row r="282" spans="1:33" x14ac:dyDescent="0.25">
      <c r="A282" s="2">
        <v>320386</v>
      </c>
      <c r="B282" s="2" t="s">
        <v>1926</v>
      </c>
      <c r="C282" s="2" t="s">
        <v>780</v>
      </c>
      <c r="D282" s="2" t="s">
        <v>278</v>
      </c>
      <c r="E282" s="2" t="s">
        <v>76</v>
      </c>
      <c r="F282" s="2">
        <v>33120</v>
      </c>
      <c r="G282" s="2" t="s">
        <v>18</v>
      </c>
      <c r="H282" s="2" t="s">
        <v>16</v>
      </c>
      <c r="I282" s="2" t="s">
        <v>201</v>
      </c>
      <c r="J282" s="2" t="s">
        <v>1231</v>
      </c>
      <c r="L282" s="2" t="s">
        <v>18</v>
      </c>
      <c r="V282" s="2" t="s">
        <v>4589</v>
      </c>
    </row>
    <row r="283" spans="1:33" x14ac:dyDescent="0.25">
      <c r="A283" s="2">
        <v>311168</v>
      </c>
      <c r="B283" s="2" t="s">
        <v>1987</v>
      </c>
      <c r="C283" s="2" t="s">
        <v>341</v>
      </c>
      <c r="D283" s="2" t="s">
        <v>1988</v>
      </c>
      <c r="E283" s="2" t="s">
        <v>76</v>
      </c>
      <c r="F283" s="2">
        <v>31533</v>
      </c>
      <c r="G283" s="2" t="s">
        <v>1057</v>
      </c>
      <c r="I283" s="2" t="s">
        <v>201</v>
      </c>
      <c r="V283" s="2" t="s">
        <v>4589</v>
      </c>
      <c r="AD283" s="2" t="s">
        <v>4566</v>
      </c>
      <c r="AE283" s="2" t="s">
        <v>4566</v>
      </c>
      <c r="AF283" s="2" t="s">
        <v>4566</v>
      </c>
      <c r="AG283" s="2" t="s">
        <v>4566</v>
      </c>
    </row>
    <row r="284" spans="1:33" x14ac:dyDescent="0.25">
      <c r="A284" s="2">
        <v>321444</v>
      </c>
      <c r="B284" s="2" t="s">
        <v>1539</v>
      </c>
      <c r="C284" s="2" t="s">
        <v>1087</v>
      </c>
      <c r="D284" s="2" t="s">
        <v>356</v>
      </c>
      <c r="E284" s="2" t="s">
        <v>77</v>
      </c>
      <c r="F284" s="2">
        <v>31779</v>
      </c>
      <c r="G284" s="2" t="s">
        <v>18</v>
      </c>
      <c r="H284" s="2" t="s">
        <v>16</v>
      </c>
      <c r="I284" s="2" t="s">
        <v>201</v>
      </c>
      <c r="J284" s="2" t="s">
        <v>15</v>
      </c>
      <c r="L284" s="2" t="s">
        <v>18</v>
      </c>
      <c r="V284" s="2" t="s">
        <v>4589</v>
      </c>
      <c r="AE284" s="2" t="s">
        <v>4566</v>
      </c>
      <c r="AF284" s="2" t="s">
        <v>4566</v>
      </c>
      <c r="AG284" s="2" t="s">
        <v>4566</v>
      </c>
    </row>
    <row r="285" spans="1:33" x14ac:dyDescent="0.25">
      <c r="A285" s="2">
        <v>306219</v>
      </c>
      <c r="B285" s="2" t="s">
        <v>1541</v>
      </c>
      <c r="C285" s="2" t="s">
        <v>252</v>
      </c>
      <c r="D285" s="2" t="s">
        <v>1542</v>
      </c>
      <c r="E285" s="2" t="s">
        <v>76</v>
      </c>
      <c r="F285" s="2">
        <v>31983</v>
      </c>
      <c r="G285" s="2" t="s">
        <v>61</v>
      </c>
      <c r="H285" s="2" t="s">
        <v>16</v>
      </c>
      <c r="I285" s="2" t="s">
        <v>201</v>
      </c>
      <c r="J285" s="2" t="s">
        <v>1231</v>
      </c>
      <c r="L285" s="2" t="s">
        <v>61</v>
      </c>
      <c r="V285" s="2" t="s">
        <v>4589</v>
      </c>
    </row>
    <row r="286" spans="1:33" x14ac:dyDescent="0.25">
      <c r="A286" s="2">
        <v>300301</v>
      </c>
      <c r="B286" s="2" t="s">
        <v>1234</v>
      </c>
      <c r="C286" s="2" t="s">
        <v>214</v>
      </c>
      <c r="D286" s="2" t="s">
        <v>834</v>
      </c>
      <c r="E286" s="2" t="s">
        <v>76</v>
      </c>
      <c r="F286" s="2">
        <v>29113</v>
      </c>
      <c r="G286" s="2" t="s">
        <v>399</v>
      </c>
      <c r="H286" s="2" t="s">
        <v>16</v>
      </c>
      <c r="I286" s="2" t="s">
        <v>201</v>
      </c>
      <c r="J286" s="2" t="s">
        <v>15</v>
      </c>
      <c r="L286" s="2" t="s">
        <v>18</v>
      </c>
      <c r="R286" s="2">
        <v>4940</v>
      </c>
      <c r="S286" s="2">
        <v>45511</v>
      </c>
      <c r="T286" s="2">
        <v>70000</v>
      </c>
      <c r="V286" s="2" t="s">
        <v>4587</v>
      </c>
    </row>
    <row r="287" spans="1:33" x14ac:dyDescent="0.25">
      <c r="A287" s="2">
        <v>318416</v>
      </c>
      <c r="B287" s="2" t="s">
        <v>1783</v>
      </c>
      <c r="C287" s="2" t="s">
        <v>525</v>
      </c>
      <c r="D287" s="2" t="s">
        <v>1784</v>
      </c>
      <c r="E287" s="2" t="s">
        <v>76</v>
      </c>
      <c r="F287" s="2">
        <v>28345</v>
      </c>
      <c r="G287" s="2" t="s">
        <v>18</v>
      </c>
      <c r="H287" s="2" t="s">
        <v>16</v>
      </c>
      <c r="I287" s="2" t="s">
        <v>201</v>
      </c>
      <c r="V287" s="2" t="s">
        <v>4597</v>
      </c>
    </row>
    <row r="288" spans="1:33" x14ac:dyDescent="0.25">
      <c r="A288" s="2">
        <v>320850</v>
      </c>
      <c r="B288" s="2" t="s">
        <v>1661</v>
      </c>
      <c r="C288" s="2" t="s">
        <v>326</v>
      </c>
      <c r="D288" s="2" t="s">
        <v>861</v>
      </c>
      <c r="E288" s="2" t="s">
        <v>76</v>
      </c>
      <c r="F288" s="2">
        <v>30464</v>
      </c>
      <c r="G288" s="2" t="s">
        <v>18</v>
      </c>
      <c r="H288" s="2" t="s">
        <v>16</v>
      </c>
      <c r="I288" s="2" t="s">
        <v>201</v>
      </c>
      <c r="J288" s="2" t="s">
        <v>1231</v>
      </c>
      <c r="L288" s="2" t="s">
        <v>73</v>
      </c>
      <c r="V288" s="2" t="s">
        <v>4592</v>
      </c>
    </row>
    <row r="289" spans="1:33" x14ac:dyDescent="0.25">
      <c r="A289" s="2">
        <v>315035</v>
      </c>
      <c r="B289" s="2" t="s">
        <v>1315</v>
      </c>
      <c r="C289" s="2" t="s">
        <v>919</v>
      </c>
      <c r="D289" s="2" t="s">
        <v>1316</v>
      </c>
      <c r="E289" s="2" t="s">
        <v>76</v>
      </c>
      <c r="F289" s="2">
        <v>32706</v>
      </c>
      <c r="G289" s="2" t="s">
        <v>1317</v>
      </c>
      <c r="H289" s="2" t="s">
        <v>16</v>
      </c>
      <c r="I289" s="2" t="s">
        <v>201</v>
      </c>
      <c r="J289" s="2" t="s">
        <v>1231</v>
      </c>
      <c r="L289" s="2" t="s">
        <v>61</v>
      </c>
      <c r="V289" s="2" t="s">
        <v>4591</v>
      </c>
    </row>
    <row r="290" spans="1:33" x14ac:dyDescent="0.25">
      <c r="A290" s="2">
        <v>315079</v>
      </c>
      <c r="B290" s="2" t="s">
        <v>1543</v>
      </c>
      <c r="C290" s="2" t="s">
        <v>254</v>
      </c>
      <c r="D290" s="2" t="s">
        <v>624</v>
      </c>
      <c r="E290" s="2" t="s">
        <v>76</v>
      </c>
      <c r="F290" s="2">
        <v>32289</v>
      </c>
      <c r="G290" s="2" t="s">
        <v>418</v>
      </c>
      <c r="H290" s="2" t="s">
        <v>16</v>
      </c>
      <c r="I290" s="2" t="s">
        <v>201</v>
      </c>
      <c r="J290" s="2" t="s">
        <v>1231</v>
      </c>
      <c r="L290" s="2" t="s">
        <v>18</v>
      </c>
      <c r="V290" s="2" t="s">
        <v>4591</v>
      </c>
    </row>
    <row r="291" spans="1:33" x14ac:dyDescent="0.25">
      <c r="A291" s="2">
        <v>310458</v>
      </c>
      <c r="B291" s="2" t="s">
        <v>1990</v>
      </c>
      <c r="C291" s="2" t="s">
        <v>214</v>
      </c>
      <c r="D291" s="2" t="s">
        <v>308</v>
      </c>
      <c r="E291" s="2" t="s">
        <v>76</v>
      </c>
      <c r="F291" s="2">
        <v>31779</v>
      </c>
      <c r="G291" s="2" t="s">
        <v>18</v>
      </c>
      <c r="H291" s="2" t="s">
        <v>16</v>
      </c>
      <c r="I291" s="2" t="s">
        <v>201</v>
      </c>
      <c r="J291" s="2" t="s">
        <v>1231</v>
      </c>
      <c r="L291" s="2" t="s">
        <v>18</v>
      </c>
      <c r="V291" s="2" t="s">
        <v>4594</v>
      </c>
      <c r="AF291" s="2" t="s">
        <v>4566</v>
      </c>
      <c r="AG291" s="2" t="s">
        <v>4566</v>
      </c>
    </row>
    <row r="292" spans="1:33" x14ac:dyDescent="0.25">
      <c r="A292" s="2">
        <v>316686</v>
      </c>
      <c r="B292" s="2" t="s">
        <v>4552</v>
      </c>
      <c r="C292" s="2" t="s">
        <v>223</v>
      </c>
      <c r="D292" s="2" t="s">
        <v>439</v>
      </c>
      <c r="E292" s="2" t="s">
        <v>76</v>
      </c>
      <c r="F292" s="2">
        <v>31770</v>
      </c>
      <c r="G292" s="2" t="s">
        <v>668</v>
      </c>
      <c r="H292" s="2" t="s">
        <v>16</v>
      </c>
      <c r="I292" s="2" t="s">
        <v>201</v>
      </c>
      <c r="J292" s="2" t="s">
        <v>1231</v>
      </c>
      <c r="L292" s="2" t="s">
        <v>40</v>
      </c>
      <c r="V292" s="2" t="s">
        <v>4596</v>
      </c>
    </row>
    <row r="293" spans="1:33" x14ac:dyDescent="0.25">
      <c r="A293" s="2">
        <v>302938</v>
      </c>
      <c r="B293" s="2" t="s">
        <v>4674</v>
      </c>
      <c r="C293" s="2" t="s">
        <v>229</v>
      </c>
      <c r="D293" s="2" t="s">
        <v>1046</v>
      </c>
      <c r="I293" s="2" t="s">
        <v>201</v>
      </c>
      <c r="V293" s="2" t="s">
        <v>4605</v>
      </c>
    </row>
    <row r="294" spans="1:33" x14ac:dyDescent="0.25">
      <c r="A294" s="2">
        <v>303254</v>
      </c>
      <c r="B294" s="2" t="s">
        <v>4671</v>
      </c>
      <c r="C294" s="2" t="s">
        <v>246</v>
      </c>
      <c r="D294" s="2" t="s">
        <v>1047</v>
      </c>
      <c r="I294" s="2" t="s">
        <v>201</v>
      </c>
      <c r="V294" s="2" t="s">
        <v>4605</v>
      </c>
    </row>
    <row r="295" spans="1:33" x14ac:dyDescent="0.25">
      <c r="A295" s="2">
        <v>313226</v>
      </c>
      <c r="B295" s="2" t="s">
        <v>4649</v>
      </c>
      <c r="C295" s="2" t="s">
        <v>4650</v>
      </c>
      <c r="D295" s="2" t="s">
        <v>283</v>
      </c>
      <c r="I295" s="2" t="s">
        <v>201</v>
      </c>
      <c r="V295" s="2" t="s">
        <v>4605</v>
      </c>
    </row>
    <row r="296" spans="1:33" x14ac:dyDescent="0.25">
      <c r="A296" s="2">
        <v>314589</v>
      </c>
      <c r="B296" s="2" t="s">
        <v>4642</v>
      </c>
      <c r="C296" s="2" t="s">
        <v>627</v>
      </c>
      <c r="D296" s="2" t="s">
        <v>1077</v>
      </c>
      <c r="I296" s="2" t="s">
        <v>201</v>
      </c>
      <c r="V296" s="2" t="s">
        <v>4605</v>
      </c>
    </row>
    <row r="297" spans="1:33" x14ac:dyDescent="0.25">
      <c r="A297" s="2">
        <v>317828</v>
      </c>
      <c r="B297" s="2" t="s">
        <v>4634</v>
      </c>
      <c r="C297" s="2" t="s">
        <v>273</v>
      </c>
      <c r="D297" s="2" t="s">
        <v>577</v>
      </c>
      <c r="I297" s="2" t="s">
        <v>201</v>
      </c>
      <c r="V297" s="2" t="s">
        <v>4605</v>
      </c>
    </row>
    <row r="298" spans="1:33" x14ac:dyDescent="0.25">
      <c r="A298" s="2">
        <v>327603</v>
      </c>
      <c r="B298" s="2" t="s">
        <v>4616</v>
      </c>
      <c r="C298" s="2" t="s">
        <v>214</v>
      </c>
      <c r="D298" s="2" t="s">
        <v>407</v>
      </c>
      <c r="I298" s="2" t="s">
        <v>201</v>
      </c>
      <c r="V298" s="2" t="s">
        <v>4605</v>
      </c>
    </row>
    <row r="299" spans="1:33" x14ac:dyDescent="0.25">
      <c r="A299" s="2">
        <v>333776</v>
      </c>
      <c r="B299" s="2" t="s">
        <v>4611</v>
      </c>
      <c r="C299" s="2" t="s">
        <v>595</v>
      </c>
      <c r="D299" s="2" t="s">
        <v>2229</v>
      </c>
      <c r="I299" s="2" t="s">
        <v>201</v>
      </c>
      <c r="V299" s="2" t="s">
        <v>4605</v>
      </c>
    </row>
    <row r="300" spans="1:33" x14ac:dyDescent="0.25">
      <c r="A300" s="2">
        <v>334881</v>
      </c>
      <c r="B300" s="2" t="s">
        <v>4610</v>
      </c>
      <c r="C300" s="2" t="s">
        <v>246</v>
      </c>
      <c r="D300" s="2" t="s">
        <v>1279</v>
      </c>
      <c r="I300" s="2" t="s">
        <v>201</v>
      </c>
      <c r="V300" s="2" t="s">
        <v>4605</v>
      </c>
    </row>
    <row r="301" spans="1:33" x14ac:dyDescent="0.25">
      <c r="A301" s="2">
        <v>304256</v>
      </c>
      <c r="B301" s="2" t="s">
        <v>4669</v>
      </c>
      <c r="C301" s="2" t="s">
        <v>802</v>
      </c>
      <c r="D301" s="2" t="s">
        <v>4670</v>
      </c>
      <c r="I301" s="2" t="s">
        <v>201</v>
      </c>
      <c r="V301" s="2" t="s">
        <v>4605</v>
      </c>
      <c r="AG301" s="2" t="s">
        <v>4566</v>
      </c>
    </row>
    <row r="302" spans="1:33" x14ac:dyDescent="0.25">
      <c r="A302" s="2">
        <v>308002</v>
      </c>
      <c r="B302" s="2" t="s">
        <v>4662</v>
      </c>
      <c r="C302" s="2" t="s">
        <v>685</v>
      </c>
      <c r="D302" s="2" t="s">
        <v>239</v>
      </c>
      <c r="I302" s="2" t="s">
        <v>201</v>
      </c>
      <c r="V302" s="2" t="s">
        <v>4605</v>
      </c>
      <c r="AG302" s="2" t="s">
        <v>4566</v>
      </c>
    </row>
    <row r="303" spans="1:33" x14ac:dyDescent="0.25">
      <c r="A303" s="2">
        <v>319579</v>
      </c>
      <c r="B303" s="2" t="s">
        <v>4625</v>
      </c>
      <c r="C303" s="2" t="s">
        <v>246</v>
      </c>
      <c r="D303" s="2" t="s">
        <v>601</v>
      </c>
      <c r="I303" s="2" t="s">
        <v>201</v>
      </c>
      <c r="V303" s="2" t="s">
        <v>4700</v>
      </c>
    </row>
    <row r="304" spans="1:33" x14ac:dyDescent="0.25">
      <c r="A304" s="2">
        <v>307850</v>
      </c>
      <c r="B304" s="2" t="s">
        <v>4663</v>
      </c>
      <c r="C304" s="2" t="s">
        <v>371</v>
      </c>
      <c r="D304" s="2" t="s">
        <v>1285</v>
      </c>
      <c r="I304" s="2" t="s">
        <v>201</v>
      </c>
      <c r="V304" s="2" t="s">
        <v>4607</v>
      </c>
    </row>
    <row r="305" spans="1:33" x14ac:dyDescent="0.25">
      <c r="A305" s="2">
        <v>329131</v>
      </c>
      <c r="B305" s="2" t="s">
        <v>2562</v>
      </c>
      <c r="C305" s="2" t="s">
        <v>281</v>
      </c>
      <c r="D305" s="2" t="s">
        <v>375</v>
      </c>
      <c r="E305" s="2" t="s">
        <v>77</v>
      </c>
      <c r="F305" s="2">
        <v>34335</v>
      </c>
      <c r="G305" s="2" t="s">
        <v>2563</v>
      </c>
      <c r="H305" s="2" t="s">
        <v>16</v>
      </c>
      <c r="I305" s="2" t="s">
        <v>201</v>
      </c>
      <c r="V305" s="2" t="s">
        <v>4691</v>
      </c>
      <c r="AF305" s="2" t="s">
        <v>4566</v>
      </c>
      <c r="AG305" s="2" t="s">
        <v>4566</v>
      </c>
    </row>
    <row r="306" spans="1:33" x14ac:dyDescent="0.25">
      <c r="A306" s="2">
        <v>329277</v>
      </c>
      <c r="B306" s="2" t="s">
        <v>3304</v>
      </c>
      <c r="C306" s="2" t="s">
        <v>360</v>
      </c>
      <c r="D306" s="2" t="s">
        <v>2411</v>
      </c>
      <c r="E306" s="2" t="s">
        <v>76</v>
      </c>
      <c r="F306" s="2">
        <v>35084</v>
      </c>
      <c r="G306" s="2" t="s">
        <v>481</v>
      </c>
      <c r="H306" s="2" t="s">
        <v>16</v>
      </c>
      <c r="I306" s="2" t="s">
        <v>201</v>
      </c>
      <c r="J306" s="2" t="s">
        <v>1231</v>
      </c>
      <c r="L306" s="2" t="s">
        <v>67</v>
      </c>
      <c r="V306" s="2" t="s">
        <v>4688</v>
      </c>
    </row>
    <row r="307" spans="1:33" x14ac:dyDescent="0.25">
      <c r="A307" s="2">
        <v>317153</v>
      </c>
      <c r="B307" s="2" t="s">
        <v>3534</v>
      </c>
      <c r="C307" s="2" t="s">
        <v>583</v>
      </c>
      <c r="D307" s="2" t="s">
        <v>352</v>
      </c>
      <c r="E307" s="2" t="s">
        <v>76</v>
      </c>
      <c r="F307" s="2">
        <v>33240</v>
      </c>
      <c r="G307" s="2" t="s">
        <v>27</v>
      </c>
      <c r="H307" s="2" t="s">
        <v>16</v>
      </c>
      <c r="I307" s="2" t="s">
        <v>201</v>
      </c>
      <c r="J307" s="2" t="s">
        <v>1231</v>
      </c>
      <c r="L307" s="2" t="s">
        <v>61</v>
      </c>
      <c r="V307" s="2" t="s">
        <v>4689</v>
      </c>
    </row>
    <row r="308" spans="1:33" x14ac:dyDescent="0.25">
      <c r="A308" s="2">
        <v>326857</v>
      </c>
      <c r="B308" s="2" t="s">
        <v>3535</v>
      </c>
      <c r="C308" s="2" t="s">
        <v>214</v>
      </c>
      <c r="D308" s="2" t="s">
        <v>380</v>
      </c>
      <c r="E308" s="2" t="s">
        <v>76</v>
      </c>
      <c r="F308" s="2">
        <v>35796</v>
      </c>
      <c r="G308" s="2" t="s">
        <v>18</v>
      </c>
      <c r="H308" s="2" t="s">
        <v>16</v>
      </c>
      <c r="I308" s="2" t="s">
        <v>201</v>
      </c>
      <c r="J308" s="2" t="s">
        <v>1231</v>
      </c>
      <c r="L308" s="2" t="s">
        <v>18</v>
      </c>
      <c r="V308" s="2" t="s">
        <v>4689</v>
      </c>
    </row>
    <row r="309" spans="1:33" x14ac:dyDescent="0.25">
      <c r="A309" s="2">
        <v>326601</v>
      </c>
      <c r="B309" s="2" t="s">
        <v>2488</v>
      </c>
      <c r="C309" s="2" t="s">
        <v>2489</v>
      </c>
      <c r="D309" s="2" t="s">
        <v>272</v>
      </c>
      <c r="E309" s="2" t="s">
        <v>76</v>
      </c>
      <c r="F309" s="2">
        <v>35431</v>
      </c>
      <c r="G309" s="2" t="s">
        <v>18</v>
      </c>
      <c r="H309" s="2" t="s">
        <v>16</v>
      </c>
      <c r="I309" s="2" t="s">
        <v>201</v>
      </c>
      <c r="J309" s="2" t="s">
        <v>1231</v>
      </c>
      <c r="L309" s="2" t="s">
        <v>18</v>
      </c>
      <c r="V309" s="2" t="s">
        <v>4689</v>
      </c>
      <c r="AE309" s="2" t="s">
        <v>4566</v>
      </c>
      <c r="AF309" s="2" t="s">
        <v>4566</v>
      </c>
      <c r="AG309" s="2" t="s">
        <v>4566</v>
      </c>
    </row>
    <row r="310" spans="1:33" x14ac:dyDescent="0.25">
      <c r="A310" s="2">
        <v>303969</v>
      </c>
      <c r="B310" s="2" t="s">
        <v>4556</v>
      </c>
      <c r="C310" s="2" t="s">
        <v>781</v>
      </c>
      <c r="D310" s="2" t="s">
        <v>732</v>
      </c>
      <c r="E310" s="2" t="s">
        <v>76</v>
      </c>
      <c r="F310" s="2">
        <v>31778</v>
      </c>
      <c r="G310" s="2" t="s">
        <v>61</v>
      </c>
      <c r="H310" s="2" t="s">
        <v>16</v>
      </c>
      <c r="I310" s="2" t="s">
        <v>201</v>
      </c>
      <c r="J310" s="2" t="s">
        <v>15</v>
      </c>
      <c r="L310" s="2" t="s">
        <v>61</v>
      </c>
      <c r="V310" s="2" t="s">
        <v>4590</v>
      </c>
    </row>
    <row r="311" spans="1:33" x14ac:dyDescent="0.25">
      <c r="A311" s="2">
        <v>311089</v>
      </c>
      <c r="B311" s="2" t="s">
        <v>4555</v>
      </c>
      <c r="C311" s="2" t="s">
        <v>830</v>
      </c>
      <c r="D311" s="2" t="s">
        <v>931</v>
      </c>
      <c r="E311" s="2" t="s">
        <v>76</v>
      </c>
      <c r="F311" s="2">
        <v>31959</v>
      </c>
      <c r="G311" s="2" t="s">
        <v>966</v>
      </c>
      <c r="H311" s="2" t="s">
        <v>16</v>
      </c>
      <c r="I311" s="2" t="s">
        <v>201</v>
      </c>
      <c r="J311" s="2" t="s">
        <v>1231</v>
      </c>
      <c r="L311" s="2" t="s">
        <v>30</v>
      </c>
      <c r="V311" s="2" t="s">
        <v>4590</v>
      </c>
    </row>
    <row r="312" spans="1:33" x14ac:dyDescent="0.25">
      <c r="A312" s="2">
        <v>313923</v>
      </c>
      <c r="B312" s="2" t="s">
        <v>1885</v>
      </c>
      <c r="C312" s="2" t="s">
        <v>252</v>
      </c>
      <c r="D312" s="2" t="s">
        <v>426</v>
      </c>
      <c r="E312" s="2" t="s">
        <v>76</v>
      </c>
      <c r="F312" s="2">
        <v>31597</v>
      </c>
      <c r="G312" s="2" t="s">
        <v>37</v>
      </c>
      <c r="H312" s="2" t="s">
        <v>16</v>
      </c>
      <c r="I312" s="2" t="s">
        <v>201</v>
      </c>
      <c r="J312" s="2" t="s">
        <v>1231</v>
      </c>
      <c r="L312" s="2" t="s">
        <v>37</v>
      </c>
      <c r="V312" s="2" t="s">
        <v>4590</v>
      </c>
    </row>
    <row r="313" spans="1:33" x14ac:dyDescent="0.25">
      <c r="A313" s="2">
        <v>323105</v>
      </c>
      <c r="B313" s="2" t="s">
        <v>256</v>
      </c>
      <c r="C313" s="2" t="s">
        <v>379</v>
      </c>
      <c r="D313" s="2" t="s">
        <v>952</v>
      </c>
      <c r="E313" s="2" t="s">
        <v>76</v>
      </c>
      <c r="H313" s="2" t="s">
        <v>16</v>
      </c>
      <c r="I313" s="2" t="s">
        <v>201</v>
      </c>
      <c r="V313" s="2" t="s">
        <v>4700</v>
      </c>
      <c r="AG313" s="2" t="s">
        <v>4566</v>
      </c>
    </row>
    <row r="314" spans="1:33" x14ac:dyDescent="0.25">
      <c r="A314" s="2">
        <v>310017</v>
      </c>
      <c r="B314" s="2" t="s">
        <v>1870</v>
      </c>
      <c r="C314" s="2" t="s">
        <v>214</v>
      </c>
      <c r="D314" s="2" t="s">
        <v>439</v>
      </c>
      <c r="E314" s="2" t="s">
        <v>76</v>
      </c>
      <c r="F314" s="2">
        <v>30784</v>
      </c>
      <c r="G314" s="2" t="s">
        <v>1669</v>
      </c>
      <c r="H314" s="2" t="s">
        <v>16</v>
      </c>
      <c r="I314" s="2" t="s">
        <v>201</v>
      </c>
      <c r="J314" s="2" t="s">
        <v>1231</v>
      </c>
      <c r="L314" s="2" t="s">
        <v>73</v>
      </c>
      <c r="V314" s="2" t="s">
        <v>4600</v>
      </c>
    </row>
    <row r="315" spans="1:33" x14ac:dyDescent="0.25">
      <c r="A315" s="2">
        <v>320013</v>
      </c>
      <c r="B315" s="2" t="s">
        <v>1431</v>
      </c>
      <c r="C315" s="2" t="s">
        <v>326</v>
      </c>
      <c r="D315" s="2" t="s">
        <v>927</v>
      </c>
      <c r="E315" s="2" t="s">
        <v>76</v>
      </c>
      <c r="F315" s="2">
        <v>32998</v>
      </c>
      <c r="G315" s="2" t="s">
        <v>264</v>
      </c>
      <c r="H315" s="2" t="s">
        <v>16</v>
      </c>
      <c r="I315" s="2" t="s">
        <v>201</v>
      </c>
      <c r="J315" s="2" t="s">
        <v>1231</v>
      </c>
      <c r="L315" s="2" t="s">
        <v>30</v>
      </c>
      <c r="V315" s="2" t="s">
        <v>4600</v>
      </c>
    </row>
    <row r="316" spans="1:33" x14ac:dyDescent="0.25">
      <c r="A316" s="2">
        <v>306529</v>
      </c>
      <c r="B316" s="2" t="s">
        <v>4664</v>
      </c>
      <c r="C316" s="2" t="s">
        <v>440</v>
      </c>
      <c r="D316" s="2" t="s">
        <v>344</v>
      </c>
      <c r="I316" s="2" t="s">
        <v>201</v>
      </c>
      <c r="V316" s="2" t="s">
        <v>4600</v>
      </c>
    </row>
    <row r="317" spans="1:33" x14ac:dyDescent="0.25">
      <c r="A317" s="2">
        <v>307601</v>
      </c>
      <c r="B317" s="2" t="s">
        <v>1259</v>
      </c>
      <c r="C317" s="2" t="s">
        <v>938</v>
      </c>
      <c r="D317" s="2" t="s">
        <v>523</v>
      </c>
      <c r="E317" s="2" t="s">
        <v>76</v>
      </c>
      <c r="F317" s="2">
        <v>31561</v>
      </c>
      <c r="G317" s="2" t="s">
        <v>37</v>
      </c>
      <c r="H317" s="2" t="s">
        <v>16</v>
      </c>
      <c r="I317" s="2" t="s">
        <v>201</v>
      </c>
      <c r="J317" s="2" t="s">
        <v>15</v>
      </c>
      <c r="L317" s="2" t="s">
        <v>37</v>
      </c>
      <c r="V317" s="2" t="s">
        <v>4600</v>
      </c>
    </row>
    <row r="318" spans="1:33" x14ac:dyDescent="0.25">
      <c r="A318" s="2">
        <v>308461</v>
      </c>
      <c r="B318" s="2" t="s">
        <v>1930</v>
      </c>
      <c r="C318" s="2" t="s">
        <v>664</v>
      </c>
      <c r="D318" s="2" t="s">
        <v>763</v>
      </c>
      <c r="E318" s="2" t="s">
        <v>76</v>
      </c>
      <c r="F318" s="2">
        <v>31512</v>
      </c>
      <c r="G318" s="2" t="s">
        <v>430</v>
      </c>
      <c r="H318" s="2" t="s">
        <v>16</v>
      </c>
      <c r="I318" s="2" t="s">
        <v>201</v>
      </c>
      <c r="J318" s="2" t="s">
        <v>1231</v>
      </c>
      <c r="L318" s="2" t="s">
        <v>18</v>
      </c>
      <c r="V318" s="2" t="s">
        <v>4600</v>
      </c>
    </row>
    <row r="319" spans="1:33" x14ac:dyDescent="0.25">
      <c r="A319" s="2">
        <v>310048</v>
      </c>
      <c r="B319" s="2" t="s">
        <v>1580</v>
      </c>
      <c r="C319" s="2" t="s">
        <v>1148</v>
      </c>
      <c r="D319" s="2" t="s">
        <v>1262</v>
      </c>
      <c r="E319" s="2" t="s">
        <v>76</v>
      </c>
      <c r="F319" s="2">
        <v>30651</v>
      </c>
      <c r="G319" s="2" t="s">
        <v>18</v>
      </c>
      <c r="H319" s="2" t="s">
        <v>16</v>
      </c>
      <c r="I319" s="2" t="s">
        <v>201</v>
      </c>
      <c r="J319" s="2" t="s">
        <v>1231</v>
      </c>
      <c r="L319" s="2" t="s">
        <v>30</v>
      </c>
      <c r="V319" s="2" t="s">
        <v>4600</v>
      </c>
    </row>
    <row r="320" spans="1:33" x14ac:dyDescent="0.25">
      <c r="A320" s="2">
        <v>313103</v>
      </c>
      <c r="B320" s="2" t="s">
        <v>1560</v>
      </c>
      <c r="C320" s="2" t="s">
        <v>211</v>
      </c>
      <c r="D320" s="2" t="s">
        <v>820</v>
      </c>
      <c r="E320" s="2" t="s">
        <v>76</v>
      </c>
      <c r="F320" s="2">
        <v>30247</v>
      </c>
      <c r="G320" s="2" t="s">
        <v>18</v>
      </c>
      <c r="H320" s="2" t="s">
        <v>16</v>
      </c>
      <c r="I320" s="2" t="s">
        <v>201</v>
      </c>
      <c r="J320" s="2" t="s">
        <v>1231</v>
      </c>
      <c r="L320" s="2" t="s">
        <v>18</v>
      </c>
      <c r="V320" s="2" t="s">
        <v>4600</v>
      </c>
    </row>
    <row r="321" spans="1:22" x14ac:dyDescent="0.25">
      <c r="A321" s="2">
        <v>313850</v>
      </c>
      <c r="B321" s="2" t="s">
        <v>1555</v>
      </c>
      <c r="C321" s="2" t="s">
        <v>334</v>
      </c>
      <c r="D321" s="2" t="s">
        <v>1556</v>
      </c>
      <c r="E321" s="2" t="s">
        <v>76</v>
      </c>
      <c r="F321" s="2">
        <v>32509</v>
      </c>
      <c r="G321" s="2" t="s">
        <v>964</v>
      </c>
      <c r="H321" s="2" t="s">
        <v>16</v>
      </c>
      <c r="I321" s="2" t="s">
        <v>201</v>
      </c>
      <c r="J321" s="2" t="s">
        <v>15</v>
      </c>
      <c r="L321" s="2" t="s">
        <v>18</v>
      </c>
      <c r="V321" s="2" t="s">
        <v>4600</v>
      </c>
    </row>
    <row r="322" spans="1:22" x14ac:dyDescent="0.25">
      <c r="A322" s="2">
        <v>315174</v>
      </c>
      <c r="B322" s="2" t="s">
        <v>1427</v>
      </c>
      <c r="C322" s="2" t="s">
        <v>1428</v>
      </c>
      <c r="D322" s="2" t="s">
        <v>949</v>
      </c>
      <c r="E322" s="2" t="s">
        <v>76</v>
      </c>
      <c r="F322" s="2">
        <v>31522</v>
      </c>
      <c r="G322" s="2" t="s">
        <v>1429</v>
      </c>
      <c r="H322" s="2" t="s">
        <v>16</v>
      </c>
      <c r="I322" s="2" t="s">
        <v>201</v>
      </c>
      <c r="J322" s="2" t="s">
        <v>15</v>
      </c>
      <c r="L322" s="2" t="s">
        <v>70</v>
      </c>
      <c r="V322" s="2" t="s">
        <v>4600</v>
      </c>
    </row>
    <row r="323" spans="1:22" x14ac:dyDescent="0.25">
      <c r="A323" s="2">
        <v>316175</v>
      </c>
      <c r="B323" s="2" t="s">
        <v>1938</v>
      </c>
      <c r="C323" s="2" t="s">
        <v>1939</v>
      </c>
      <c r="D323" s="2" t="s">
        <v>323</v>
      </c>
      <c r="E323" s="2" t="s">
        <v>76</v>
      </c>
      <c r="F323" s="2">
        <v>32753</v>
      </c>
      <c r="G323" s="2" t="s">
        <v>40</v>
      </c>
      <c r="H323" s="2" t="s">
        <v>16</v>
      </c>
      <c r="I323" s="2" t="s">
        <v>201</v>
      </c>
      <c r="J323" s="2" t="s">
        <v>1231</v>
      </c>
      <c r="L323" s="2" t="s">
        <v>40</v>
      </c>
      <c r="V323" s="2" t="s">
        <v>4600</v>
      </c>
    </row>
    <row r="324" spans="1:22" x14ac:dyDescent="0.25">
      <c r="A324" s="2">
        <v>316928</v>
      </c>
      <c r="B324" s="2" t="s">
        <v>4637</v>
      </c>
      <c r="C324" s="2" t="s">
        <v>254</v>
      </c>
      <c r="D324" s="2" t="s">
        <v>826</v>
      </c>
      <c r="I324" s="2" t="s">
        <v>201</v>
      </c>
      <c r="V324" s="2" t="s">
        <v>4600</v>
      </c>
    </row>
    <row r="325" spans="1:22" x14ac:dyDescent="0.25">
      <c r="A325" s="2">
        <v>317618</v>
      </c>
      <c r="B325" s="2" t="s">
        <v>1665</v>
      </c>
      <c r="C325" s="2" t="s">
        <v>341</v>
      </c>
      <c r="D325" s="2" t="s">
        <v>447</v>
      </c>
      <c r="E325" s="2" t="s">
        <v>76</v>
      </c>
      <c r="F325" s="2">
        <v>30333</v>
      </c>
      <c r="G325" s="2" t="s">
        <v>67</v>
      </c>
      <c r="H325" s="2" t="s">
        <v>16</v>
      </c>
      <c r="I325" s="2" t="s">
        <v>201</v>
      </c>
      <c r="J325" s="2" t="s">
        <v>15</v>
      </c>
      <c r="L325" s="2" t="s">
        <v>18</v>
      </c>
      <c r="V325" s="2" t="s">
        <v>4600</v>
      </c>
    </row>
    <row r="326" spans="1:22" x14ac:dyDescent="0.25">
      <c r="A326" s="2">
        <v>318644</v>
      </c>
      <c r="B326" s="2" t="s">
        <v>1430</v>
      </c>
      <c r="C326" s="2" t="s">
        <v>390</v>
      </c>
      <c r="D326" s="2" t="s">
        <v>212</v>
      </c>
      <c r="E326" s="2" t="s">
        <v>76</v>
      </c>
      <c r="F326" s="2">
        <v>22046</v>
      </c>
      <c r="G326" s="2" t="s">
        <v>891</v>
      </c>
      <c r="H326" s="2" t="s">
        <v>16</v>
      </c>
      <c r="I326" s="2" t="s">
        <v>201</v>
      </c>
      <c r="J326" s="2" t="s">
        <v>1231</v>
      </c>
      <c r="L326" s="2" t="s">
        <v>18</v>
      </c>
      <c r="V326" s="2" t="s">
        <v>4600</v>
      </c>
    </row>
    <row r="327" spans="1:22" x14ac:dyDescent="0.25">
      <c r="A327" s="2">
        <v>319790</v>
      </c>
      <c r="B327" s="2" t="s">
        <v>1932</v>
      </c>
      <c r="C327" s="2" t="s">
        <v>252</v>
      </c>
      <c r="D327" s="2" t="s">
        <v>278</v>
      </c>
      <c r="E327" s="2" t="s">
        <v>77</v>
      </c>
      <c r="F327" s="2">
        <v>33979</v>
      </c>
      <c r="G327" s="2" t="s">
        <v>18</v>
      </c>
      <c r="H327" s="2" t="s">
        <v>16</v>
      </c>
      <c r="I327" s="2" t="s">
        <v>201</v>
      </c>
      <c r="J327" s="2" t="s">
        <v>1231</v>
      </c>
      <c r="L327" s="2" t="s">
        <v>18</v>
      </c>
      <c r="V327" s="2" t="s">
        <v>4600</v>
      </c>
    </row>
    <row r="328" spans="1:22" x14ac:dyDescent="0.25">
      <c r="A328" s="2">
        <v>320624</v>
      </c>
      <c r="B328" s="2" t="s">
        <v>1421</v>
      </c>
      <c r="C328" s="2" t="s">
        <v>977</v>
      </c>
      <c r="D328" s="2" t="s">
        <v>212</v>
      </c>
      <c r="E328" s="2" t="s">
        <v>77</v>
      </c>
      <c r="F328" s="2">
        <v>31990</v>
      </c>
      <c r="G328" s="2" t="s">
        <v>1422</v>
      </c>
      <c r="H328" s="2" t="s">
        <v>16</v>
      </c>
      <c r="I328" s="2" t="s">
        <v>201</v>
      </c>
      <c r="J328" s="2" t="s">
        <v>1231</v>
      </c>
      <c r="L328" s="2" t="s">
        <v>30</v>
      </c>
      <c r="V328" s="2" t="s">
        <v>4600</v>
      </c>
    </row>
    <row r="329" spans="1:22" x14ac:dyDescent="0.25">
      <c r="A329" s="2">
        <v>321069</v>
      </c>
      <c r="B329" s="2" t="s">
        <v>1937</v>
      </c>
      <c r="C329" s="2" t="s">
        <v>1508</v>
      </c>
      <c r="D329" s="2" t="s">
        <v>232</v>
      </c>
      <c r="E329" s="2" t="s">
        <v>76</v>
      </c>
      <c r="F329" s="2">
        <v>34335</v>
      </c>
      <c r="G329" s="2" t="s">
        <v>18</v>
      </c>
      <c r="H329" s="2" t="s">
        <v>16</v>
      </c>
      <c r="I329" s="2" t="s">
        <v>201</v>
      </c>
      <c r="J329" s="2" t="s">
        <v>1231</v>
      </c>
      <c r="L329" s="2" t="s">
        <v>18</v>
      </c>
      <c r="R329" s="2">
        <v>5117</v>
      </c>
      <c r="S329" s="2">
        <v>45512</v>
      </c>
      <c r="T329" s="2">
        <v>105000</v>
      </c>
      <c r="V329" s="2" t="s">
        <v>4600</v>
      </c>
    </row>
    <row r="330" spans="1:22" x14ac:dyDescent="0.25">
      <c r="A330" s="2">
        <v>321310</v>
      </c>
      <c r="B330" s="2" t="s">
        <v>1282</v>
      </c>
      <c r="C330" s="2" t="s">
        <v>233</v>
      </c>
      <c r="D330" s="2" t="s">
        <v>717</v>
      </c>
      <c r="E330" s="2" t="s">
        <v>76</v>
      </c>
      <c r="F330" s="2">
        <v>32341</v>
      </c>
      <c r="G330" s="2" t="s">
        <v>217</v>
      </c>
      <c r="H330" s="2" t="s">
        <v>16</v>
      </c>
      <c r="I330" s="2" t="s">
        <v>201</v>
      </c>
      <c r="J330" s="2" t="s">
        <v>1231</v>
      </c>
      <c r="L330" s="2" t="s">
        <v>18</v>
      </c>
      <c r="V330" s="2" t="s">
        <v>4600</v>
      </c>
    </row>
    <row r="331" spans="1:22" x14ac:dyDescent="0.25">
      <c r="A331" s="2">
        <v>321700</v>
      </c>
      <c r="B331" s="2" t="s">
        <v>1359</v>
      </c>
      <c r="C331" s="2" t="s">
        <v>572</v>
      </c>
      <c r="D331" s="2" t="s">
        <v>1360</v>
      </c>
      <c r="E331" s="2" t="s">
        <v>77</v>
      </c>
      <c r="F331" s="2">
        <v>32986</v>
      </c>
      <c r="G331" s="2" t="s">
        <v>67</v>
      </c>
      <c r="H331" s="2" t="s">
        <v>16</v>
      </c>
      <c r="I331" s="2" t="s">
        <v>201</v>
      </c>
      <c r="J331" s="2" t="s">
        <v>1231</v>
      </c>
      <c r="L331" s="2" t="s">
        <v>67</v>
      </c>
      <c r="V331" s="2" t="s">
        <v>4600</v>
      </c>
    </row>
    <row r="332" spans="1:22" x14ac:dyDescent="0.25">
      <c r="A332" s="2">
        <v>321898</v>
      </c>
      <c r="B332" s="2" t="s">
        <v>1995</v>
      </c>
      <c r="C332" s="2" t="s">
        <v>680</v>
      </c>
      <c r="D332" s="2" t="s">
        <v>761</v>
      </c>
      <c r="E332" s="2" t="s">
        <v>77</v>
      </c>
      <c r="F332" s="2">
        <v>32249</v>
      </c>
      <c r="G332" s="2" t="s">
        <v>1996</v>
      </c>
      <c r="H332" s="2" t="s">
        <v>16</v>
      </c>
      <c r="I332" s="2" t="s">
        <v>201</v>
      </c>
      <c r="J332" s="2" t="s">
        <v>1231</v>
      </c>
      <c r="L332" s="2" t="s">
        <v>30</v>
      </c>
      <c r="V332" s="2" t="s">
        <v>4600</v>
      </c>
    </row>
    <row r="333" spans="1:22" x14ac:dyDescent="0.25">
      <c r="A333" s="2">
        <v>322540</v>
      </c>
      <c r="B333" s="2" t="s">
        <v>1993</v>
      </c>
      <c r="C333" s="2" t="s">
        <v>248</v>
      </c>
      <c r="D333" s="2" t="s">
        <v>226</v>
      </c>
      <c r="E333" s="2" t="s">
        <v>77</v>
      </c>
      <c r="F333" s="2">
        <v>34107</v>
      </c>
      <c r="G333" s="2" t="s">
        <v>18</v>
      </c>
      <c r="H333" s="2" t="s">
        <v>16</v>
      </c>
      <c r="I333" s="2" t="s">
        <v>201</v>
      </c>
      <c r="J333" s="2" t="s">
        <v>15</v>
      </c>
      <c r="L333" s="2" t="s">
        <v>18</v>
      </c>
      <c r="V333" s="2" t="s">
        <v>4600</v>
      </c>
    </row>
    <row r="334" spans="1:22" x14ac:dyDescent="0.25">
      <c r="A334" s="2">
        <v>322737</v>
      </c>
      <c r="B334" s="2" t="s">
        <v>1281</v>
      </c>
      <c r="C334" s="2" t="s">
        <v>211</v>
      </c>
      <c r="D334" s="2" t="s">
        <v>219</v>
      </c>
      <c r="E334" s="2" t="s">
        <v>76</v>
      </c>
      <c r="F334" s="2">
        <v>34229</v>
      </c>
      <c r="G334" s="2" t="s">
        <v>18</v>
      </c>
      <c r="H334" s="2" t="s">
        <v>16</v>
      </c>
      <c r="I334" s="2" t="s">
        <v>201</v>
      </c>
      <c r="J334" s="2" t="s">
        <v>15</v>
      </c>
      <c r="L334" s="2" t="s">
        <v>30</v>
      </c>
      <c r="V334" s="2" t="s">
        <v>4600</v>
      </c>
    </row>
    <row r="335" spans="1:22" x14ac:dyDescent="0.25">
      <c r="A335" s="2">
        <v>323013</v>
      </c>
      <c r="B335" s="2" t="s">
        <v>1871</v>
      </c>
      <c r="C335" s="2" t="s">
        <v>347</v>
      </c>
      <c r="D335" s="2" t="s">
        <v>240</v>
      </c>
      <c r="E335" s="2" t="s">
        <v>76</v>
      </c>
      <c r="F335" s="2">
        <v>32509</v>
      </c>
      <c r="G335" s="2" t="s">
        <v>1872</v>
      </c>
      <c r="H335" s="2" t="s">
        <v>16</v>
      </c>
      <c r="I335" s="2" t="s">
        <v>201</v>
      </c>
      <c r="J335" s="2" t="s">
        <v>1231</v>
      </c>
      <c r="L335" s="2" t="s">
        <v>18</v>
      </c>
      <c r="V335" s="2" t="s">
        <v>4600</v>
      </c>
    </row>
    <row r="336" spans="1:22" x14ac:dyDescent="0.25">
      <c r="A336" s="2">
        <v>323224</v>
      </c>
      <c r="B336" s="2" t="s">
        <v>1869</v>
      </c>
      <c r="C336" s="2" t="s">
        <v>246</v>
      </c>
      <c r="D336" s="2" t="s">
        <v>259</v>
      </c>
      <c r="E336" s="2" t="s">
        <v>77</v>
      </c>
      <c r="F336" s="2">
        <v>27013</v>
      </c>
      <c r="G336" s="2" t="s">
        <v>668</v>
      </c>
      <c r="H336" s="2" t="s">
        <v>16</v>
      </c>
      <c r="I336" s="2" t="s">
        <v>201</v>
      </c>
      <c r="J336" s="2" t="s">
        <v>1231</v>
      </c>
      <c r="L336" s="2" t="s">
        <v>40</v>
      </c>
      <c r="V336" s="2" t="s">
        <v>4600</v>
      </c>
    </row>
    <row r="337" spans="1:22" x14ac:dyDescent="0.25">
      <c r="A337" s="2">
        <v>323325</v>
      </c>
      <c r="B337" s="2" t="s">
        <v>4619</v>
      </c>
      <c r="C337" s="2" t="s">
        <v>4620</v>
      </c>
      <c r="D337" s="2" t="s">
        <v>1131</v>
      </c>
      <c r="I337" s="2" t="s">
        <v>201</v>
      </c>
      <c r="V337" s="2" t="s">
        <v>4600</v>
      </c>
    </row>
    <row r="338" spans="1:22" x14ac:dyDescent="0.25">
      <c r="A338" s="2">
        <v>324051</v>
      </c>
      <c r="B338" s="2" t="s">
        <v>4618</v>
      </c>
      <c r="C338" s="2" t="s">
        <v>345</v>
      </c>
      <c r="D338" s="2" t="s">
        <v>635</v>
      </c>
      <c r="I338" s="2" t="s">
        <v>201</v>
      </c>
      <c r="V338" s="2" t="s">
        <v>4600</v>
      </c>
    </row>
    <row r="339" spans="1:22" x14ac:dyDescent="0.25">
      <c r="A339" s="2">
        <v>324159</v>
      </c>
      <c r="B339" s="2" t="s">
        <v>1364</v>
      </c>
      <c r="C339" s="2" t="s">
        <v>1126</v>
      </c>
      <c r="D339" s="2" t="s">
        <v>1365</v>
      </c>
      <c r="E339" s="2" t="s">
        <v>76</v>
      </c>
      <c r="F339" s="2">
        <v>33623</v>
      </c>
      <c r="G339" s="2" t="s">
        <v>47</v>
      </c>
      <c r="H339" s="2" t="s">
        <v>16</v>
      </c>
      <c r="I339" s="2" t="s">
        <v>201</v>
      </c>
      <c r="J339" s="2" t="s">
        <v>1231</v>
      </c>
      <c r="L339" s="2" t="s">
        <v>47</v>
      </c>
      <c r="V339" s="2" t="s">
        <v>4600</v>
      </c>
    </row>
    <row r="340" spans="1:22" x14ac:dyDescent="0.25">
      <c r="A340" s="2">
        <v>324185</v>
      </c>
      <c r="B340" s="2" t="s">
        <v>1787</v>
      </c>
      <c r="C340" s="2" t="s">
        <v>229</v>
      </c>
      <c r="D340" s="2" t="s">
        <v>239</v>
      </c>
      <c r="E340" s="2" t="s">
        <v>76</v>
      </c>
      <c r="F340" s="2">
        <v>35156</v>
      </c>
      <c r="G340" s="2" t="s">
        <v>408</v>
      </c>
      <c r="H340" s="2" t="s">
        <v>16</v>
      </c>
      <c r="I340" s="2" t="s">
        <v>201</v>
      </c>
      <c r="J340" s="2" t="s">
        <v>15</v>
      </c>
      <c r="L340" s="2" t="s">
        <v>30</v>
      </c>
      <c r="V340" s="2" t="s">
        <v>4600</v>
      </c>
    </row>
    <row r="341" spans="1:22" x14ac:dyDescent="0.25">
      <c r="A341" s="2">
        <v>324266</v>
      </c>
      <c r="B341" s="2" t="s">
        <v>1319</v>
      </c>
      <c r="C341" s="2" t="s">
        <v>281</v>
      </c>
      <c r="D341" s="2" t="s">
        <v>267</v>
      </c>
      <c r="E341" s="2" t="s">
        <v>77</v>
      </c>
      <c r="F341" s="2">
        <v>32520</v>
      </c>
      <c r="G341" s="2" t="s">
        <v>18</v>
      </c>
      <c r="H341" s="2" t="s">
        <v>16</v>
      </c>
      <c r="I341" s="2" t="s">
        <v>201</v>
      </c>
      <c r="J341" s="2" t="s">
        <v>15</v>
      </c>
      <c r="L341" s="2" t="s">
        <v>18</v>
      </c>
      <c r="V341" s="2" t="s">
        <v>4600</v>
      </c>
    </row>
    <row r="342" spans="1:22" x14ac:dyDescent="0.25">
      <c r="A342" s="2">
        <v>325362</v>
      </c>
      <c r="B342" s="2" t="s">
        <v>1548</v>
      </c>
      <c r="C342" s="2" t="s">
        <v>780</v>
      </c>
      <c r="D342" s="2" t="s">
        <v>452</v>
      </c>
      <c r="E342" s="2" t="s">
        <v>76</v>
      </c>
      <c r="F342" s="2">
        <v>33495</v>
      </c>
      <c r="G342" s="2" t="s">
        <v>18</v>
      </c>
      <c r="H342" s="2" t="s">
        <v>16</v>
      </c>
      <c r="I342" s="2" t="s">
        <v>201</v>
      </c>
      <c r="J342" s="2" t="s">
        <v>1231</v>
      </c>
      <c r="L342" s="2" t="s">
        <v>18</v>
      </c>
      <c r="V342" s="2" t="s">
        <v>4600</v>
      </c>
    </row>
    <row r="343" spans="1:22" x14ac:dyDescent="0.25">
      <c r="A343" s="2">
        <v>325807</v>
      </c>
      <c r="B343" s="2" t="s">
        <v>1432</v>
      </c>
      <c r="C343" s="2" t="s">
        <v>691</v>
      </c>
      <c r="D343" s="2" t="s">
        <v>270</v>
      </c>
      <c r="E343" s="2" t="s">
        <v>77</v>
      </c>
      <c r="F343" s="2">
        <v>34424</v>
      </c>
      <c r="G343" s="2" t="s">
        <v>18</v>
      </c>
      <c r="H343" s="2" t="s">
        <v>19</v>
      </c>
      <c r="I343" s="2" t="s">
        <v>201</v>
      </c>
      <c r="V343" s="2" t="s">
        <v>4600</v>
      </c>
    </row>
    <row r="344" spans="1:22" x14ac:dyDescent="0.25">
      <c r="A344" s="2">
        <v>325989</v>
      </c>
      <c r="B344" s="2" t="s">
        <v>2038</v>
      </c>
      <c r="C344" s="2" t="s">
        <v>870</v>
      </c>
      <c r="D344" s="2" t="s">
        <v>1507</v>
      </c>
      <c r="E344" s="2" t="s">
        <v>76</v>
      </c>
      <c r="F344" s="2">
        <v>28537</v>
      </c>
      <c r="G344" s="2" t="s">
        <v>18</v>
      </c>
      <c r="H344" s="2" t="s">
        <v>16</v>
      </c>
      <c r="I344" s="2" t="s">
        <v>201</v>
      </c>
      <c r="J344" s="2" t="s">
        <v>1231</v>
      </c>
      <c r="L344" s="2" t="s">
        <v>18</v>
      </c>
      <c r="V344" s="2" t="s">
        <v>4600</v>
      </c>
    </row>
    <row r="345" spans="1:22" x14ac:dyDescent="0.25">
      <c r="A345" s="2">
        <v>327564</v>
      </c>
      <c r="B345" s="2" t="s">
        <v>1668</v>
      </c>
      <c r="C345" s="2" t="s">
        <v>795</v>
      </c>
      <c r="D345" s="2" t="s">
        <v>219</v>
      </c>
      <c r="E345" s="2" t="s">
        <v>77</v>
      </c>
      <c r="F345" s="2">
        <v>33502</v>
      </c>
      <c r="G345" s="2" t="s">
        <v>18</v>
      </c>
      <c r="H345" s="2" t="s">
        <v>19</v>
      </c>
      <c r="I345" s="2" t="s">
        <v>201</v>
      </c>
      <c r="J345" s="2" t="s">
        <v>1231</v>
      </c>
      <c r="L345" s="2" t="s">
        <v>18</v>
      </c>
      <c r="V345" s="2" t="s">
        <v>4600</v>
      </c>
    </row>
    <row r="346" spans="1:22" x14ac:dyDescent="0.25">
      <c r="A346" s="2">
        <v>327571</v>
      </c>
      <c r="B346" s="2" t="s">
        <v>1994</v>
      </c>
      <c r="C346" s="2" t="s">
        <v>221</v>
      </c>
      <c r="D346" s="2" t="s">
        <v>896</v>
      </c>
      <c r="E346" s="2" t="s">
        <v>77</v>
      </c>
      <c r="F346" s="2">
        <v>34151</v>
      </c>
      <c r="G346" s="2" t="s">
        <v>575</v>
      </c>
      <c r="H346" s="2" t="s">
        <v>16</v>
      </c>
      <c r="I346" s="2" t="s">
        <v>201</v>
      </c>
      <c r="J346" s="2" t="s">
        <v>1231</v>
      </c>
      <c r="L346" s="2" t="s">
        <v>67</v>
      </c>
      <c r="V346" s="2" t="s">
        <v>4600</v>
      </c>
    </row>
    <row r="347" spans="1:22" x14ac:dyDescent="0.25">
      <c r="A347" s="2">
        <v>328336</v>
      </c>
      <c r="B347" s="2" t="s">
        <v>1356</v>
      </c>
      <c r="C347" s="2" t="s">
        <v>214</v>
      </c>
      <c r="D347" s="2" t="s">
        <v>332</v>
      </c>
      <c r="E347" s="2" t="s">
        <v>77</v>
      </c>
      <c r="F347" s="2">
        <v>34042</v>
      </c>
      <c r="G347" s="2" t="s">
        <v>511</v>
      </c>
      <c r="H347" s="2" t="s">
        <v>16</v>
      </c>
      <c r="I347" s="2" t="s">
        <v>201</v>
      </c>
      <c r="J347" s="2" t="s">
        <v>1231</v>
      </c>
      <c r="L347" s="2" t="s">
        <v>18</v>
      </c>
      <c r="V347" s="2" t="s">
        <v>4600</v>
      </c>
    </row>
    <row r="348" spans="1:22" x14ac:dyDescent="0.25">
      <c r="A348" s="2">
        <v>328629</v>
      </c>
      <c r="B348" s="2" t="s">
        <v>1933</v>
      </c>
      <c r="C348" s="2" t="s">
        <v>617</v>
      </c>
      <c r="D348" s="2" t="s">
        <v>596</v>
      </c>
      <c r="E348" s="2" t="s">
        <v>77</v>
      </c>
      <c r="F348" s="2">
        <v>34416</v>
      </c>
      <c r="G348" s="2" t="s">
        <v>18</v>
      </c>
      <c r="H348" s="2" t="s">
        <v>16</v>
      </c>
      <c r="I348" s="2" t="s">
        <v>201</v>
      </c>
      <c r="J348" s="2" t="s">
        <v>1231</v>
      </c>
      <c r="L348" s="2" t="s">
        <v>18</v>
      </c>
      <c r="V348" s="2" t="s">
        <v>4600</v>
      </c>
    </row>
    <row r="349" spans="1:22" x14ac:dyDescent="0.25">
      <c r="A349" s="2">
        <v>329041</v>
      </c>
      <c r="B349" s="2" t="s">
        <v>1931</v>
      </c>
      <c r="C349" s="2" t="s">
        <v>254</v>
      </c>
      <c r="D349" s="2" t="s">
        <v>915</v>
      </c>
      <c r="E349" s="2" t="s">
        <v>76</v>
      </c>
      <c r="F349" s="2">
        <v>35806</v>
      </c>
      <c r="G349" s="2" t="s">
        <v>18</v>
      </c>
      <c r="H349" s="2" t="s">
        <v>16</v>
      </c>
      <c r="I349" s="2" t="s">
        <v>201</v>
      </c>
      <c r="J349" s="2" t="s">
        <v>15</v>
      </c>
      <c r="L349" s="2" t="s">
        <v>18</v>
      </c>
      <c r="V349" s="2" t="s">
        <v>4600</v>
      </c>
    </row>
    <row r="350" spans="1:22" x14ac:dyDescent="0.25">
      <c r="A350" s="2">
        <v>329781</v>
      </c>
      <c r="B350" s="2" t="s">
        <v>1545</v>
      </c>
      <c r="C350" s="2" t="s">
        <v>663</v>
      </c>
      <c r="D350" s="2" t="s">
        <v>269</v>
      </c>
      <c r="E350" s="2" t="s">
        <v>77</v>
      </c>
      <c r="F350" s="2">
        <v>29610</v>
      </c>
      <c r="G350" s="2" t="s">
        <v>18</v>
      </c>
      <c r="H350" s="2" t="s">
        <v>16</v>
      </c>
      <c r="I350" s="2" t="s">
        <v>201</v>
      </c>
      <c r="J350" s="2" t="s">
        <v>1231</v>
      </c>
      <c r="L350" s="2" t="s">
        <v>73</v>
      </c>
      <c r="V350" s="2" t="s">
        <v>4600</v>
      </c>
    </row>
    <row r="351" spans="1:22" x14ac:dyDescent="0.25">
      <c r="A351" s="2">
        <v>330505</v>
      </c>
      <c r="B351" s="2" t="s">
        <v>1258</v>
      </c>
      <c r="C351" s="2" t="s">
        <v>440</v>
      </c>
      <c r="D351" s="2" t="s">
        <v>367</v>
      </c>
      <c r="E351" s="2" t="s">
        <v>76</v>
      </c>
      <c r="F351" s="2">
        <v>34364</v>
      </c>
      <c r="G351" s="2" t="s">
        <v>18</v>
      </c>
      <c r="H351" s="2" t="s">
        <v>16</v>
      </c>
      <c r="I351" s="2" t="s">
        <v>201</v>
      </c>
      <c r="J351" s="2" t="s">
        <v>15</v>
      </c>
      <c r="L351" s="2" t="s">
        <v>18</v>
      </c>
      <c r="V351" s="2" t="s">
        <v>4600</v>
      </c>
    </row>
    <row r="352" spans="1:22" x14ac:dyDescent="0.25">
      <c r="A352" s="2">
        <v>330660</v>
      </c>
      <c r="B352" s="2" t="s">
        <v>1366</v>
      </c>
      <c r="C352" s="2" t="s">
        <v>505</v>
      </c>
      <c r="D352" s="2" t="s">
        <v>259</v>
      </c>
      <c r="E352" s="2" t="s">
        <v>77</v>
      </c>
      <c r="F352" s="2">
        <v>30960</v>
      </c>
      <c r="G352" s="2" t="s">
        <v>418</v>
      </c>
      <c r="H352" s="2" t="s">
        <v>16</v>
      </c>
      <c r="I352" s="2" t="s">
        <v>201</v>
      </c>
      <c r="J352" s="2" t="s">
        <v>1231</v>
      </c>
      <c r="L352" s="2" t="s">
        <v>30</v>
      </c>
      <c r="V352" s="2" t="s">
        <v>4600</v>
      </c>
    </row>
    <row r="353" spans="1:33" x14ac:dyDescent="0.25">
      <c r="A353" s="2">
        <v>330893</v>
      </c>
      <c r="B353" s="2" t="s">
        <v>1558</v>
      </c>
      <c r="C353" s="2" t="s">
        <v>246</v>
      </c>
      <c r="D353" s="2" t="s">
        <v>759</v>
      </c>
      <c r="E353" s="2" t="s">
        <v>76</v>
      </c>
      <c r="F353" s="2">
        <v>28672</v>
      </c>
      <c r="G353" s="2" t="s">
        <v>18</v>
      </c>
      <c r="H353" s="2" t="s">
        <v>16</v>
      </c>
      <c r="I353" s="2" t="s">
        <v>201</v>
      </c>
      <c r="J353" s="2" t="s">
        <v>1231</v>
      </c>
      <c r="L353" s="2" t="s">
        <v>18</v>
      </c>
      <c r="V353" s="2" t="s">
        <v>4600</v>
      </c>
    </row>
    <row r="354" spans="1:33" x14ac:dyDescent="0.25">
      <c r="A354" s="2">
        <v>331122</v>
      </c>
      <c r="B354" s="2" t="s">
        <v>4615</v>
      </c>
      <c r="C354" s="2" t="s">
        <v>729</v>
      </c>
      <c r="D354" s="2" t="s">
        <v>283</v>
      </c>
      <c r="I354" s="2" t="s">
        <v>201</v>
      </c>
      <c r="V354" s="2" t="s">
        <v>4600</v>
      </c>
    </row>
    <row r="355" spans="1:33" x14ac:dyDescent="0.25">
      <c r="A355" s="2">
        <v>331147</v>
      </c>
      <c r="B355" s="2" t="s">
        <v>4614</v>
      </c>
      <c r="C355" s="2" t="s">
        <v>680</v>
      </c>
      <c r="D355" s="2" t="s">
        <v>446</v>
      </c>
      <c r="I355" s="2" t="s">
        <v>201</v>
      </c>
      <c r="V355" s="2" t="s">
        <v>4600</v>
      </c>
    </row>
    <row r="356" spans="1:33" x14ac:dyDescent="0.25">
      <c r="A356" s="2">
        <v>331162</v>
      </c>
      <c r="B356" s="2" t="s">
        <v>1324</v>
      </c>
      <c r="C356" s="2" t="s">
        <v>229</v>
      </c>
      <c r="D356" s="2" t="s">
        <v>452</v>
      </c>
      <c r="E356" s="2" t="s">
        <v>77</v>
      </c>
      <c r="F356" s="2">
        <v>33053</v>
      </c>
      <c r="G356" s="2" t="s">
        <v>213</v>
      </c>
      <c r="H356" s="2" t="s">
        <v>16</v>
      </c>
      <c r="I356" s="2" t="s">
        <v>201</v>
      </c>
      <c r="J356" s="2" t="s">
        <v>1231</v>
      </c>
      <c r="L356" s="2" t="s">
        <v>18</v>
      </c>
      <c r="V356" s="2" t="s">
        <v>4600</v>
      </c>
    </row>
    <row r="357" spans="1:33" x14ac:dyDescent="0.25">
      <c r="A357" s="2">
        <v>331258</v>
      </c>
      <c r="B357" s="2" t="s">
        <v>1283</v>
      </c>
      <c r="C357" s="2" t="s">
        <v>371</v>
      </c>
      <c r="D357" s="2" t="s">
        <v>216</v>
      </c>
      <c r="E357" s="2" t="s">
        <v>77</v>
      </c>
      <c r="F357" s="2">
        <v>29388</v>
      </c>
      <c r="G357" s="2" t="s">
        <v>18</v>
      </c>
      <c r="H357" s="2" t="s">
        <v>16</v>
      </c>
      <c r="I357" s="2" t="s">
        <v>201</v>
      </c>
      <c r="J357" s="2" t="s">
        <v>1231</v>
      </c>
      <c r="L357" s="2" t="s">
        <v>18</v>
      </c>
      <c r="V357" s="2" t="s">
        <v>4600</v>
      </c>
    </row>
    <row r="358" spans="1:33" x14ac:dyDescent="0.25">
      <c r="A358" s="2">
        <v>333217</v>
      </c>
      <c r="B358" s="2" t="s">
        <v>1550</v>
      </c>
      <c r="C358" s="2" t="s">
        <v>221</v>
      </c>
      <c r="D358" s="2" t="s">
        <v>234</v>
      </c>
      <c r="E358" s="2" t="s">
        <v>77</v>
      </c>
      <c r="F358" s="2">
        <v>33108</v>
      </c>
      <c r="G358" s="2" t="s">
        <v>18</v>
      </c>
      <c r="H358" s="2" t="s">
        <v>16</v>
      </c>
      <c r="I358" s="2" t="s">
        <v>201</v>
      </c>
      <c r="J358" s="2" t="s">
        <v>1231</v>
      </c>
      <c r="L358" s="2" t="s">
        <v>18</v>
      </c>
      <c r="V358" s="2" t="s">
        <v>4600</v>
      </c>
    </row>
    <row r="359" spans="1:33" x14ac:dyDescent="0.25">
      <c r="A359" s="2">
        <v>333475</v>
      </c>
      <c r="B359" s="2" t="s">
        <v>1370</v>
      </c>
      <c r="C359" s="2" t="s">
        <v>1371</v>
      </c>
      <c r="D359" s="2" t="s">
        <v>1372</v>
      </c>
      <c r="E359" s="2" t="s">
        <v>77</v>
      </c>
      <c r="F359" s="2">
        <v>34826</v>
      </c>
      <c r="G359" s="2" t="s">
        <v>213</v>
      </c>
      <c r="H359" s="2" t="s">
        <v>19</v>
      </c>
      <c r="I359" s="2" t="s">
        <v>201</v>
      </c>
      <c r="J359" s="2" t="s">
        <v>1231</v>
      </c>
      <c r="L359" s="2" t="s">
        <v>18</v>
      </c>
      <c r="V359" s="2" t="s">
        <v>4600</v>
      </c>
    </row>
    <row r="360" spans="1:33" x14ac:dyDescent="0.25">
      <c r="A360" s="2">
        <v>300904</v>
      </c>
      <c r="B360" s="2" t="s">
        <v>1260</v>
      </c>
      <c r="C360" s="2" t="s">
        <v>1261</v>
      </c>
      <c r="D360" s="2" t="s">
        <v>447</v>
      </c>
      <c r="E360" s="2" t="s">
        <v>76</v>
      </c>
      <c r="H360" s="2" t="s">
        <v>16</v>
      </c>
      <c r="I360" s="2" t="s">
        <v>201</v>
      </c>
      <c r="V360" s="2" t="s">
        <v>4600</v>
      </c>
      <c r="AD360" s="2" t="s">
        <v>4566</v>
      </c>
      <c r="AE360" s="2" t="s">
        <v>4566</v>
      </c>
      <c r="AF360" s="2" t="s">
        <v>4566</v>
      </c>
      <c r="AG360" s="2" t="s">
        <v>4566</v>
      </c>
    </row>
    <row r="361" spans="1:33" x14ac:dyDescent="0.25">
      <c r="A361" s="2">
        <v>320894</v>
      </c>
      <c r="B361" s="2" t="s">
        <v>1940</v>
      </c>
      <c r="C361" s="2" t="s">
        <v>505</v>
      </c>
      <c r="E361" s="2" t="s">
        <v>76</v>
      </c>
      <c r="H361" s="2" t="s">
        <v>16</v>
      </c>
      <c r="I361" s="2" t="s">
        <v>201</v>
      </c>
      <c r="V361" s="2" t="s">
        <v>4600</v>
      </c>
      <c r="Z361" s="2" t="s">
        <v>4566</v>
      </c>
      <c r="AA361" s="2" t="s">
        <v>4566</v>
      </c>
      <c r="AB361" s="2" t="s">
        <v>4566</v>
      </c>
      <c r="AC361" s="2" t="s">
        <v>4566</v>
      </c>
      <c r="AD361" s="2" t="s">
        <v>4566</v>
      </c>
      <c r="AE361" s="2" t="s">
        <v>4566</v>
      </c>
      <c r="AF361" s="2" t="s">
        <v>4566</v>
      </c>
      <c r="AG361" s="2" t="s">
        <v>4566</v>
      </c>
    </row>
    <row r="362" spans="1:33" x14ac:dyDescent="0.25">
      <c r="A362" s="2">
        <v>333428</v>
      </c>
      <c r="B362" s="2" t="s">
        <v>1367</v>
      </c>
      <c r="C362" s="2" t="s">
        <v>307</v>
      </c>
      <c r="D362" s="2" t="s">
        <v>1368</v>
      </c>
      <c r="E362" s="2" t="s">
        <v>76</v>
      </c>
      <c r="F362" s="2">
        <v>22767</v>
      </c>
      <c r="G362" s="2" t="s">
        <v>1369</v>
      </c>
      <c r="H362" s="2" t="s">
        <v>16</v>
      </c>
      <c r="I362" s="2" t="s">
        <v>201</v>
      </c>
      <c r="J362" s="2" t="s">
        <v>1231</v>
      </c>
      <c r="L362" s="2" t="s">
        <v>70</v>
      </c>
      <c r="V362" s="2" t="s">
        <v>4600</v>
      </c>
      <c r="AG362" s="2" t="s">
        <v>4566</v>
      </c>
    </row>
    <row r="363" spans="1:33" x14ac:dyDescent="0.25">
      <c r="A363" s="2">
        <v>309707</v>
      </c>
      <c r="B363" s="2" t="s">
        <v>1559</v>
      </c>
      <c r="C363" s="2" t="s">
        <v>1032</v>
      </c>
      <c r="D363" s="2" t="s">
        <v>323</v>
      </c>
      <c r="E363" s="2" t="s">
        <v>76</v>
      </c>
      <c r="F363" s="2">
        <v>31611</v>
      </c>
      <c r="G363" s="2" t="s">
        <v>18</v>
      </c>
      <c r="H363" s="2" t="s">
        <v>16</v>
      </c>
      <c r="I363" s="2" t="s">
        <v>201</v>
      </c>
      <c r="J363" s="2" t="s">
        <v>1231</v>
      </c>
      <c r="L363" s="2" t="s">
        <v>30</v>
      </c>
      <c r="V363" s="2" t="s">
        <v>4600</v>
      </c>
    </row>
    <row r="364" spans="1:33" x14ac:dyDescent="0.25">
      <c r="A364" s="2">
        <v>327242</v>
      </c>
      <c r="B364" s="2" t="s">
        <v>1561</v>
      </c>
      <c r="C364" s="2" t="s">
        <v>1109</v>
      </c>
      <c r="D364" s="2" t="s">
        <v>926</v>
      </c>
      <c r="E364" s="2" t="s">
        <v>76</v>
      </c>
      <c r="F364" s="2">
        <v>35815</v>
      </c>
      <c r="G364" s="2" t="s">
        <v>1562</v>
      </c>
      <c r="H364" s="2" t="s">
        <v>16</v>
      </c>
      <c r="I364" s="2" t="s">
        <v>201</v>
      </c>
      <c r="J364" s="2" t="s">
        <v>1231</v>
      </c>
      <c r="L364" s="2" t="s">
        <v>18</v>
      </c>
      <c r="V364" s="2" t="s">
        <v>4600</v>
      </c>
    </row>
    <row r="365" spans="1:33" x14ac:dyDescent="0.25">
      <c r="A365" s="2">
        <v>305315</v>
      </c>
      <c r="B365" s="2" t="s">
        <v>1664</v>
      </c>
      <c r="C365" s="2" t="s">
        <v>416</v>
      </c>
      <c r="D365" s="2" t="s">
        <v>277</v>
      </c>
      <c r="E365" s="2" t="s">
        <v>77</v>
      </c>
      <c r="F365" s="2">
        <v>32051</v>
      </c>
      <c r="G365" s="2" t="s">
        <v>213</v>
      </c>
      <c r="H365" s="2" t="s">
        <v>16</v>
      </c>
      <c r="I365" s="2" t="s">
        <v>201</v>
      </c>
      <c r="J365" s="2" t="s">
        <v>1231</v>
      </c>
      <c r="L365" s="2" t="s">
        <v>18</v>
      </c>
      <c r="V365" s="2" t="s">
        <v>4600</v>
      </c>
      <c r="AG365" s="2" t="s">
        <v>4566</v>
      </c>
    </row>
    <row r="366" spans="1:33" x14ac:dyDescent="0.25">
      <c r="A366" s="2">
        <v>317585</v>
      </c>
      <c r="B366" s="2" t="s">
        <v>1670</v>
      </c>
      <c r="C366" s="2" t="s">
        <v>649</v>
      </c>
      <c r="D366" s="2" t="s">
        <v>620</v>
      </c>
      <c r="E366" s="2" t="s">
        <v>77</v>
      </c>
      <c r="F366" s="2">
        <v>29821</v>
      </c>
      <c r="G366" s="2" t="s">
        <v>1671</v>
      </c>
      <c r="H366" s="2" t="s">
        <v>16</v>
      </c>
      <c r="I366" s="2" t="s">
        <v>201</v>
      </c>
      <c r="J366" s="2" t="s">
        <v>1231</v>
      </c>
      <c r="L366" s="2" t="s">
        <v>18</v>
      </c>
      <c r="V366" s="2" t="s">
        <v>4600</v>
      </c>
      <c r="AE366" s="2" t="s">
        <v>4566</v>
      </c>
      <c r="AF366" s="2" t="s">
        <v>4566</v>
      </c>
      <c r="AG366" s="2" t="s">
        <v>4566</v>
      </c>
    </row>
    <row r="367" spans="1:33" x14ac:dyDescent="0.25">
      <c r="A367" s="2">
        <v>322641</v>
      </c>
      <c r="B367" s="2" t="s">
        <v>1666</v>
      </c>
      <c r="C367" s="2" t="s">
        <v>456</v>
      </c>
      <c r="D367" s="2" t="s">
        <v>785</v>
      </c>
      <c r="E367" s="2" t="s">
        <v>76</v>
      </c>
      <c r="F367" s="2">
        <v>34029</v>
      </c>
      <c r="G367" s="2" t="s">
        <v>1667</v>
      </c>
      <c r="H367" s="2" t="s">
        <v>16</v>
      </c>
      <c r="I367" s="2" t="s">
        <v>201</v>
      </c>
      <c r="J367" s="2" t="s">
        <v>1231</v>
      </c>
      <c r="L367" s="2" t="s">
        <v>47</v>
      </c>
      <c r="V367" s="2" t="s">
        <v>4600</v>
      </c>
      <c r="AE367" s="2" t="s">
        <v>4566</v>
      </c>
      <c r="AF367" s="2" t="s">
        <v>4566</v>
      </c>
      <c r="AG367" s="2" t="s">
        <v>4566</v>
      </c>
    </row>
    <row r="368" spans="1:33" x14ac:dyDescent="0.25">
      <c r="A368" s="2">
        <v>304516</v>
      </c>
      <c r="B368" s="2" t="s">
        <v>1885</v>
      </c>
      <c r="C368" s="2" t="s">
        <v>341</v>
      </c>
      <c r="D368" s="2" t="s">
        <v>901</v>
      </c>
      <c r="E368" s="2" t="s">
        <v>76</v>
      </c>
      <c r="F368" s="2">
        <v>31597</v>
      </c>
      <c r="G368" s="2" t="s">
        <v>37</v>
      </c>
      <c r="H368" s="2" t="s">
        <v>16</v>
      </c>
      <c r="I368" s="2" t="s">
        <v>201</v>
      </c>
      <c r="J368" s="2" t="s">
        <v>1231</v>
      </c>
      <c r="L368" s="2" t="s">
        <v>37</v>
      </c>
      <c r="V368" s="2" t="s">
        <v>4601</v>
      </c>
    </row>
    <row r="369" spans="1:22" x14ac:dyDescent="0.25">
      <c r="A369" s="2">
        <v>320305</v>
      </c>
      <c r="B369" s="2" t="s">
        <v>1794</v>
      </c>
      <c r="C369" s="2" t="s">
        <v>982</v>
      </c>
      <c r="D369" s="2" t="s">
        <v>1090</v>
      </c>
      <c r="E369" s="2" t="s">
        <v>76</v>
      </c>
      <c r="F369" s="2">
        <v>33623</v>
      </c>
      <c r="G369" s="2" t="s">
        <v>18</v>
      </c>
      <c r="H369" s="2" t="s">
        <v>16</v>
      </c>
      <c r="I369" s="2" t="s">
        <v>201</v>
      </c>
      <c r="J369" s="2" t="s">
        <v>1231</v>
      </c>
      <c r="L369" s="2" t="s">
        <v>18</v>
      </c>
      <c r="V369" s="2" t="s">
        <v>4601</v>
      </c>
    </row>
    <row r="370" spans="1:22" x14ac:dyDescent="0.25">
      <c r="A370" s="2">
        <v>320794</v>
      </c>
      <c r="B370" s="2" t="s">
        <v>651</v>
      </c>
      <c r="C370" s="2" t="s">
        <v>347</v>
      </c>
      <c r="D370" s="2" t="s">
        <v>841</v>
      </c>
      <c r="E370" s="2" t="s">
        <v>76</v>
      </c>
      <c r="F370" s="2">
        <v>33791</v>
      </c>
      <c r="G370" s="2" t="s">
        <v>433</v>
      </c>
      <c r="H370" s="2" t="s">
        <v>16</v>
      </c>
      <c r="I370" s="2" t="s">
        <v>201</v>
      </c>
      <c r="J370" s="2" t="s">
        <v>1231</v>
      </c>
      <c r="L370" s="2" t="s">
        <v>30</v>
      </c>
      <c r="V370" s="2" t="s">
        <v>4601</v>
      </c>
    </row>
    <row r="371" spans="1:22" x14ac:dyDescent="0.25">
      <c r="A371" s="2">
        <v>322542</v>
      </c>
      <c r="B371" s="2" t="s">
        <v>1687</v>
      </c>
      <c r="C371" s="2" t="s">
        <v>979</v>
      </c>
      <c r="D371" s="2" t="s">
        <v>698</v>
      </c>
      <c r="E371" s="2" t="s">
        <v>77</v>
      </c>
      <c r="F371" s="2">
        <v>27953</v>
      </c>
      <c r="G371" s="2" t="s">
        <v>1688</v>
      </c>
      <c r="H371" s="2" t="s">
        <v>16</v>
      </c>
      <c r="I371" s="2" t="s">
        <v>201</v>
      </c>
      <c r="J371" s="2" t="s">
        <v>1231</v>
      </c>
      <c r="L371" s="2" t="s">
        <v>30</v>
      </c>
      <c r="V371" s="2" t="s">
        <v>4601</v>
      </c>
    </row>
    <row r="372" spans="1:22" x14ac:dyDescent="0.25">
      <c r="A372" s="2">
        <v>322669</v>
      </c>
      <c r="B372" s="2" t="s">
        <v>1067</v>
      </c>
      <c r="C372" s="2" t="s">
        <v>623</v>
      </c>
      <c r="D372" s="2" t="s">
        <v>367</v>
      </c>
      <c r="E372" s="2" t="s">
        <v>76</v>
      </c>
      <c r="F372" s="2">
        <v>34335</v>
      </c>
      <c r="G372" s="2" t="s">
        <v>1639</v>
      </c>
      <c r="H372" s="2" t="s">
        <v>16</v>
      </c>
      <c r="I372" s="2" t="s">
        <v>201</v>
      </c>
      <c r="J372" s="2" t="s">
        <v>1231</v>
      </c>
      <c r="L372" s="2" t="s">
        <v>30</v>
      </c>
      <c r="V372" s="2" t="s">
        <v>4601</v>
      </c>
    </row>
    <row r="373" spans="1:22" x14ac:dyDescent="0.25">
      <c r="A373" s="2">
        <v>323710</v>
      </c>
      <c r="B373" s="2" t="s">
        <v>1588</v>
      </c>
      <c r="C373" s="2" t="s">
        <v>246</v>
      </c>
      <c r="D373" s="2" t="s">
        <v>411</v>
      </c>
      <c r="E373" s="2" t="s">
        <v>76</v>
      </c>
      <c r="F373" s="2">
        <v>35079</v>
      </c>
      <c r="G373" s="2" t="s">
        <v>61</v>
      </c>
      <c r="H373" s="2" t="s">
        <v>16</v>
      </c>
      <c r="I373" s="2" t="s">
        <v>201</v>
      </c>
      <c r="J373" s="2" t="s">
        <v>1231</v>
      </c>
      <c r="L373" s="2" t="s">
        <v>18</v>
      </c>
      <c r="V373" s="2" t="s">
        <v>4601</v>
      </c>
    </row>
    <row r="374" spans="1:22" x14ac:dyDescent="0.25">
      <c r="A374" s="2">
        <v>324927</v>
      </c>
      <c r="B374" s="2" t="s">
        <v>1803</v>
      </c>
      <c r="C374" s="2" t="s">
        <v>1804</v>
      </c>
      <c r="D374" s="2" t="s">
        <v>797</v>
      </c>
      <c r="E374" s="2" t="s">
        <v>77</v>
      </c>
      <c r="F374" s="2">
        <v>35442</v>
      </c>
      <c r="G374" s="2" t="s">
        <v>18</v>
      </c>
      <c r="H374" s="2" t="s">
        <v>16</v>
      </c>
      <c r="I374" s="2" t="s">
        <v>201</v>
      </c>
      <c r="J374" s="2" t="s">
        <v>15</v>
      </c>
      <c r="L374" s="2" t="s">
        <v>18</v>
      </c>
      <c r="V374" s="2" t="s">
        <v>4601</v>
      </c>
    </row>
    <row r="375" spans="1:22" x14ac:dyDescent="0.25">
      <c r="A375" s="2">
        <v>325835</v>
      </c>
      <c r="B375" s="2" t="s">
        <v>1886</v>
      </c>
      <c r="C375" s="2" t="s">
        <v>1072</v>
      </c>
      <c r="D375" s="2" t="s">
        <v>675</v>
      </c>
      <c r="E375" s="2" t="s">
        <v>76</v>
      </c>
      <c r="F375" s="2">
        <v>31779</v>
      </c>
      <c r="G375" s="2" t="s">
        <v>30</v>
      </c>
      <c r="H375" s="2" t="s">
        <v>16</v>
      </c>
      <c r="I375" s="2" t="s">
        <v>201</v>
      </c>
      <c r="J375" s="2" t="s">
        <v>1231</v>
      </c>
      <c r="L375" s="2" t="s">
        <v>18</v>
      </c>
      <c r="V375" s="2" t="s">
        <v>4601</v>
      </c>
    </row>
    <row r="376" spans="1:22" x14ac:dyDescent="0.25">
      <c r="A376" s="2">
        <v>326115</v>
      </c>
      <c r="B376" s="2" t="s">
        <v>1805</v>
      </c>
      <c r="C376" s="2" t="s">
        <v>682</v>
      </c>
      <c r="D376" s="2" t="s">
        <v>1680</v>
      </c>
      <c r="E376" s="2" t="s">
        <v>77</v>
      </c>
      <c r="F376" s="2">
        <v>21687</v>
      </c>
      <c r="G376" s="2" t="s">
        <v>18</v>
      </c>
      <c r="H376" s="2" t="s">
        <v>16</v>
      </c>
      <c r="I376" s="2" t="s">
        <v>201</v>
      </c>
      <c r="J376" s="2" t="s">
        <v>1231</v>
      </c>
      <c r="L376" s="2" t="s">
        <v>18</v>
      </c>
      <c r="V376" s="2" t="s">
        <v>4601</v>
      </c>
    </row>
    <row r="377" spans="1:22" x14ac:dyDescent="0.25">
      <c r="A377" s="2">
        <v>326388</v>
      </c>
      <c r="B377" s="2" t="s">
        <v>1690</v>
      </c>
      <c r="C377" s="2" t="s">
        <v>1691</v>
      </c>
      <c r="D377" s="2" t="s">
        <v>1554</v>
      </c>
      <c r="E377" s="2" t="s">
        <v>77</v>
      </c>
      <c r="F377" s="2">
        <v>31051</v>
      </c>
      <c r="G377" s="2" t="s">
        <v>1119</v>
      </c>
      <c r="H377" s="2" t="s">
        <v>16</v>
      </c>
      <c r="I377" s="2" t="s">
        <v>201</v>
      </c>
      <c r="J377" s="2" t="s">
        <v>15</v>
      </c>
      <c r="L377" s="2" t="s">
        <v>70</v>
      </c>
      <c r="V377" s="2" t="s">
        <v>4601</v>
      </c>
    </row>
    <row r="378" spans="1:22" x14ac:dyDescent="0.25">
      <c r="A378" s="2">
        <v>326991</v>
      </c>
      <c r="B378" s="2" t="s">
        <v>1806</v>
      </c>
      <c r="C378" s="2" t="s">
        <v>645</v>
      </c>
      <c r="D378" s="2" t="s">
        <v>841</v>
      </c>
      <c r="E378" s="2" t="s">
        <v>76</v>
      </c>
      <c r="F378" s="2">
        <v>34734</v>
      </c>
      <c r="G378" s="2" t="s">
        <v>27</v>
      </c>
      <c r="H378" s="2" t="s">
        <v>16</v>
      </c>
      <c r="I378" s="2" t="s">
        <v>201</v>
      </c>
      <c r="J378" s="2" t="s">
        <v>1231</v>
      </c>
      <c r="L378" s="2" t="s">
        <v>18</v>
      </c>
      <c r="V378" s="2" t="s">
        <v>4601</v>
      </c>
    </row>
    <row r="379" spans="1:22" x14ac:dyDescent="0.25">
      <c r="A379" s="2">
        <v>327124</v>
      </c>
      <c r="B379" s="2" t="s">
        <v>1582</v>
      </c>
      <c r="C379" s="2" t="s">
        <v>273</v>
      </c>
      <c r="D379" s="2" t="s">
        <v>241</v>
      </c>
      <c r="E379" s="2" t="s">
        <v>77</v>
      </c>
      <c r="F379" s="2">
        <v>35796</v>
      </c>
      <c r="G379" s="2" t="s">
        <v>18</v>
      </c>
      <c r="H379" s="2" t="s">
        <v>16</v>
      </c>
      <c r="I379" s="2" t="s">
        <v>201</v>
      </c>
      <c r="J379" s="2" t="s">
        <v>1231</v>
      </c>
      <c r="L379" s="2" t="s">
        <v>18</v>
      </c>
      <c r="V379" s="2" t="s">
        <v>4601</v>
      </c>
    </row>
    <row r="380" spans="1:22" x14ac:dyDescent="0.25">
      <c r="A380" s="2">
        <v>327248</v>
      </c>
      <c r="B380" s="2" t="s">
        <v>1881</v>
      </c>
      <c r="C380" s="2" t="s">
        <v>214</v>
      </c>
      <c r="D380" s="2" t="s">
        <v>367</v>
      </c>
      <c r="E380" s="2" t="s">
        <v>77</v>
      </c>
      <c r="F380" s="2">
        <v>31417</v>
      </c>
      <c r="G380" s="2" t="s">
        <v>213</v>
      </c>
      <c r="H380" s="2" t="s">
        <v>16</v>
      </c>
      <c r="I380" s="2" t="s">
        <v>201</v>
      </c>
      <c r="J380" s="2" t="s">
        <v>1231</v>
      </c>
      <c r="L380" s="2" t="s">
        <v>18</v>
      </c>
      <c r="V380" s="2" t="s">
        <v>4601</v>
      </c>
    </row>
    <row r="381" spans="1:22" x14ac:dyDescent="0.25">
      <c r="A381" s="2">
        <v>327457</v>
      </c>
      <c r="B381" s="2" t="s">
        <v>1944</v>
      </c>
      <c r="C381" s="2" t="s">
        <v>617</v>
      </c>
      <c r="D381" s="2" t="s">
        <v>452</v>
      </c>
      <c r="E381" s="2" t="s">
        <v>77</v>
      </c>
      <c r="F381" s="2">
        <v>34031</v>
      </c>
      <c r="G381" s="2" t="s">
        <v>18</v>
      </c>
      <c r="H381" s="2" t="s">
        <v>16</v>
      </c>
      <c r="I381" s="2" t="s">
        <v>201</v>
      </c>
      <c r="J381" s="2" t="s">
        <v>1231</v>
      </c>
      <c r="L381" s="2" t="s">
        <v>30</v>
      </c>
      <c r="V381" s="2" t="s">
        <v>4601</v>
      </c>
    </row>
    <row r="382" spans="1:22" x14ac:dyDescent="0.25">
      <c r="A382" s="2">
        <v>328371</v>
      </c>
      <c r="B382" s="2" t="s">
        <v>1807</v>
      </c>
      <c r="C382" s="2" t="s">
        <v>1808</v>
      </c>
      <c r="D382" s="2" t="s">
        <v>212</v>
      </c>
      <c r="E382" s="2" t="s">
        <v>76</v>
      </c>
      <c r="F382" s="2">
        <v>35521</v>
      </c>
      <c r="G382" s="2" t="s">
        <v>18</v>
      </c>
      <c r="H382" s="2" t="s">
        <v>16</v>
      </c>
      <c r="I382" s="2" t="s">
        <v>201</v>
      </c>
      <c r="J382" s="2" t="s">
        <v>1231</v>
      </c>
      <c r="L382" s="2" t="s">
        <v>30</v>
      </c>
      <c r="V382" s="2" t="s">
        <v>4601</v>
      </c>
    </row>
    <row r="383" spans="1:22" x14ac:dyDescent="0.25">
      <c r="A383" s="2">
        <v>328672</v>
      </c>
      <c r="B383" s="2" t="s">
        <v>1800</v>
      </c>
      <c r="C383" s="2" t="s">
        <v>712</v>
      </c>
      <c r="D383" s="2" t="s">
        <v>469</v>
      </c>
      <c r="E383" s="2" t="s">
        <v>77</v>
      </c>
      <c r="F383" s="2">
        <v>32596</v>
      </c>
      <c r="G383" s="2" t="s">
        <v>18</v>
      </c>
      <c r="H383" s="2" t="s">
        <v>16</v>
      </c>
      <c r="I383" s="2" t="s">
        <v>201</v>
      </c>
      <c r="J383" s="2" t="s">
        <v>1231</v>
      </c>
      <c r="L383" s="2" t="s">
        <v>30</v>
      </c>
      <c r="V383" s="2" t="s">
        <v>4601</v>
      </c>
    </row>
    <row r="384" spans="1:22" x14ac:dyDescent="0.25">
      <c r="A384" s="2">
        <v>328965</v>
      </c>
      <c r="B384" s="2" t="s">
        <v>1684</v>
      </c>
      <c r="C384" s="2" t="s">
        <v>1685</v>
      </c>
      <c r="D384" s="2" t="s">
        <v>1686</v>
      </c>
      <c r="E384" s="2" t="s">
        <v>77</v>
      </c>
      <c r="F384" s="2">
        <v>34363</v>
      </c>
      <c r="G384" s="2" t="s">
        <v>37</v>
      </c>
      <c r="H384" s="2" t="s">
        <v>16</v>
      </c>
      <c r="I384" s="2" t="s">
        <v>201</v>
      </c>
      <c r="J384" s="2" t="s">
        <v>1231</v>
      </c>
      <c r="L384" s="2" t="s">
        <v>18</v>
      </c>
      <c r="V384" s="2" t="s">
        <v>4601</v>
      </c>
    </row>
    <row r="385" spans="1:33" x14ac:dyDescent="0.25">
      <c r="A385" s="2">
        <v>329097</v>
      </c>
      <c r="B385" s="2" t="s">
        <v>1689</v>
      </c>
      <c r="C385" s="2" t="s">
        <v>297</v>
      </c>
      <c r="D385" s="2" t="s">
        <v>785</v>
      </c>
      <c r="E385" s="2" t="s">
        <v>76</v>
      </c>
      <c r="F385" s="2">
        <v>35431</v>
      </c>
      <c r="G385" s="2" t="s">
        <v>18</v>
      </c>
      <c r="H385" s="2" t="s">
        <v>16</v>
      </c>
      <c r="I385" s="2" t="s">
        <v>201</v>
      </c>
      <c r="J385" s="2" t="s">
        <v>1231</v>
      </c>
      <c r="L385" s="2" t="s">
        <v>18</v>
      </c>
      <c r="P385" s="2" t="s">
        <v>4578</v>
      </c>
      <c r="V385" s="2" t="s">
        <v>4601</v>
      </c>
    </row>
    <row r="386" spans="1:33" x14ac:dyDescent="0.25">
      <c r="A386" s="2">
        <v>329693</v>
      </c>
      <c r="B386" s="2" t="s">
        <v>1809</v>
      </c>
      <c r="C386" s="2" t="s">
        <v>334</v>
      </c>
      <c r="D386" s="2" t="s">
        <v>354</v>
      </c>
      <c r="E386" s="2" t="s">
        <v>76</v>
      </c>
      <c r="F386" s="2">
        <v>35335</v>
      </c>
      <c r="G386" s="2" t="s">
        <v>37</v>
      </c>
      <c r="H386" s="2" t="s">
        <v>16</v>
      </c>
      <c r="I386" s="2" t="s">
        <v>201</v>
      </c>
      <c r="J386" s="2" t="s">
        <v>15</v>
      </c>
      <c r="L386" s="2" t="s">
        <v>30</v>
      </c>
      <c r="V386" s="2" t="s">
        <v>4601</v>
      </c>
    </row>
    <row r="387" spans="1:33" x14ac:dyDescent="0.25">
      <c r="A387" s="2">
        <v>330020</v>
      </c>
      <c r="B387" s="2" t="s">
        <v>1673</v>
      </c>
      <c r="C387" s="2" t="s">
        <v>440</v>
      </c>
      <c r="D387" s="2" t="s">
        <v>375</v>
      </c>
      <c r="E387" s="2" t="s">
        <v>76</v>
      </c>
      <c r="F387" s="2">
        <v>34567</v>
      </c>
      <c r="G387" s="2" t="s">
        <v>18</v>
      </c>
      <c r="H387" s="2" t="s">
        <v>16</v>
      </c>
      <c r="I387" s="2" t="s">
        <v>201</v>
      </c>
      <c r="J387" s="2" t="s">
        <v>1231</v>
      </c>
      <c r="L387" s="2" t="s">
        <v>30</v>
      </c>
      <c r="V387" s="2" t="s">
        <v>4601</v>
      </c>
    </row>
    <row r="388" spans="1:33" x14ac:dyDescent="0.25">
      <c r="A388" s="2">
        <v>331187</v>
      </c>
      <c r="B388" s="2" t="s">
        <v>1583</v>
      </c>
      <c r="C388" s="2" t="s">
        <v>358</v>
      </c>
      <c r="D388" s="2" t="s">
        <v>241</v>
      </c>
      <c r="E388" s="2" t="s">
        <v>76</v>
      </c>
      <c r="F388" s="2">
        <v>34556</v>
      </c>
      <c r="G388" s="2" t="s">
        <v>18</v>
      </c>
      <c r="H388" s="2" t="s">
        <v>16</v>
      </c>
      <c r="I388" s="2" t="s">
        <v>201</v>
      </c>
      <c r="J388" s="2" t="s">
        <v>1231</v>
      </c>
      <c r="L388" s="2" t="s">
        <v>18</v>
      </c>
      <c r="V388" s="2" t="s">
        <v>4601</v>
      </c>
    </row>
    <row r="389" spans="1:33" x14ac:dyDescent="0.25">
      <c r="A389" s="2">
        <v>333172</v>
      </c>
      <c r="B389" s="2" t="s">
        <v>1677</v>
      </c>
      <c r="C389" s="2" t="s">
        <v>984</v>
      </c>
      <c r="D389" s="2" t="s">
        <v>232</v>
      </c>
      <c r="E389" s="2" t="s">
        <v>77</v>
      </c>
      <c r="F389" s="2">
        <v>34192</v>
      </c>
      <c r="G389" s="2" t="s">
        <v>18</v>
      </c>
      <c r="H389" s="2" t="s">
        <v>16</v>
      </c>
      <c r="I389" s="2" t="s">
        <v>201</v>
      </c>
      <c r="J389" s="2" t="s">
        <v>1231</v>
      </c>
      <c r="L389" s="2" t="s">
        <v>30</v>
      </c>
      <c r="V389" s="2" t="s">
        <v>4601</v>
      </c>
    </row>
    <row r="390" spans="1:33" x14ac:dyDescent="0.25">
      <c r="A390" s="2">
        <v>333280</v>
      </c>
      <c r="B390" s="2" t="s">
        <v>1565</v>
      </c>
      <c r="C390" s="2" t="s">
        <v>229</v>
      </c>
      <c r="D390" s="2" t="s">
        <v>222</v>
      </c>
      <c r="E390" s="2" t="s">
        <v>76</v>
      </c>
      <c r="F390" s="2">
        <v>33239</v>
      </c>
      <c r="G390" s="2" t="s">
        <v>40</v>
      </c>
      <c r="H390" s="2" t="s">
        <v>16</v>
      </c>
      <c r="I390" s="2" t="s">
        <v>201</v>
      </c>
      <c r="J390" s="2" t="s">
        <v>1231</v>
      </c>
      <c r="L390" s="2" t="s">
        <v>18</v>
      </c>
      <c r="V390" s="2" t="s">
        <v>4601</v>
      </c>
    </row>
    <row r="391" spans="1:33" x14ac:dyDescent="0.25">
      <c r="A391" s="2">
        <v>333307</v>
      </c>
      <c r="B391" s="2" t="s">
        <v>1811</v>
      </c>
      <c r="C391" s="2" t="s">
        <v>229</v>
      </c>
      <c r="D391" s="2" t="s">
        <v>426</v>
      </c>
      <c r="E391" s="2" t="s">
        <v>76</v>
      </c>
      <c r="F391" s="2">
        <v>35803</v>
      </c>
      <c r="G391" s="2" t="s">
        <v>771</v>
      </c>
      <c r="H391" s="2" t="s">
        <v>16</v>
      </c>
      <c r="I391" s="2" t="s">
        <v>201</v>
      </c>
      <c r="J391" s="2" t="s">
        <v>15</v>
      </c>
      <c r="L391" s="2" t="s">
        <v>67</v>
      </c>
      <c r="V391" s="2" t="s">
        <v>4601</v>
      </c>
    </row>
    <row r="392" spans="1:33" x14ac:dyDescent="0.25">
      <c r="A392" s="2">
        <v>333409</v>
      </c>
      <c r="B392" s="2" t="s">
        <v>1812</v>
      </c>
      <c r="C392" s="2" t="s">
        <v>254</v>
      </c>
      <c r="D392" s="2" t="s">
        <v>1813</v>
      </c>
      <c r="E392" s="2" t="s">
        <v>77</v>
      </c>
      <c r="F392" s="2">
        <v>35302</v>
      </c>
      <c r="G392" s="2" t="s">
        <v>1814</v>
      </c>
      <c r="H392" s="2" t="s">
        <v>16</v>
      </c>
      <c r="I392" s="2" t="s">
        <v>201</v>
      </c>
      <c r="J392" s="2" t="s">
        <v>1231</v>
      </c>
      <c r="L392" s="2" t="s">
        <v>18</v>
      </c>
      <c r="V392" s="2" t="s">
        <v>4601</v>
      </c>
    </row>
    <row r="393" spans="1:33" x14ac:dyDescent="0.25">
      <c r="A393" s="2">
        <v>333585</v>
      </c>
      <c r="B393" s="2" t="s">
        <v>1586</v>
      </c>
      <c r="C393" s="2" t="s">
        <v>211</v>
      </c>
      <c r="D393" s="2" t="s">
        <v>272</v>
      </c>
      <c r="E393" s="2" t="s">
        <v>76</v>
      </c>
      <c r="F393" s="2">
        <v>35468</v>
      </c>
      <c r="G393" s="2" t="s">
        <v>213</v>
      </c>
      <c r="H393" s="2" t="s">
        <v>16</v>
      </c>
      <c r="I393" s="2" t="s">
        <v>201</v>
      </c>
      <c r="J393" s="2" t="s">
        <v>1231</v>
      </c>
      <c r="L393" s="2" t="s">
        <v>73</v>
      </c>
      <c r="V393" s="2" t="s">
        <v>4601</v>
      </c>
    </row>
    <row r="394" spans="1:33" x14ac:dyDescent="0.25">
      <c r="A394" s="2">
        <v>333613</v>
      </c>
      <c r="B394" s="2" t="s">
        <v>1945</v>
      </c>
      <c r="C394" s="2" t="s">
        <v>527</v>
      </c>
      <c r="D394" s="2" t="s">
        <v>384</v>
      </c>
      <c r="E394" s="2" t="s">
        <v>77</v>
      </c>
      <c r="F394" s="2">
        <v>35431</v>
      </c>
      <c r="G394" s="2" t="s">
        <v>213</v>
      </c>
      <c r="H394" s="2" t="s">
        <v>16</v>
      </c>
      <c r="I394" s="2" t="s">
        <v>201</v>
      </c>
      <c r="J394" s="2" t="s">
        <v>1231</v>
      </c>
      <c r="L394" s="2" t="s">
        <v>30</v>
      </c>
      <c r="V394" s="2" t="s">
        <v>4601</v>
      </c>
    </row>
    <row r="395" spans="1:33" x14ac:dyDescent="0.25">
      <c r="A395" s="2">
        <v>333650</v>
      </c>
      <c r="B395" s="2" t="s">
        <v>1801</v>
      </c>
      <c r="C395" s="2" t="s">
        <v>919</v>
      </c>
      <c r="D395" s="2" t="s">
        <v>896</v>
      </c>
      <c r="E395" s="2" t="s">
        <v>76</v>
      </c>
      <c r="F395" s="2">
        <v>36015</v>
      </c>
      <c r="G395" s="2" t="s">
        <v>213</v>
      </c>
      <c r="H395" s="2" t="s">
        <v>16</v>
      </c>
      <c r="I395" s="2" t="s">
        <v>201</v>
      </c>
      <c r="J395" s="2" t="s">
        <v>1231</v>
      </c>
      <c r="L395" s="2" t="s">
        <v>73</v>
      </c>
      <c r="R395" s="2">
        <v>5048</v>
      </c>
      <c r="S395" s="2">
        <v>45512</v>
      </c>
      <c r="T395" s="2">
        <v>70000</v>
      </c>
      <c r="V395" s="2" t="s">
        <v>4601</v>
      </c>
    </row>
    <row r="396" spans="1:33" x14ac:dyDescent="0.25">
      <c r="A396" s="2">
        <v>329891</v>
      </c>
      <c r="B396" s="2" t="s">
        <v>1576</v>
      </c>
      <c r="C396" s="2" t="s">
        <v>229</v>
      </c>
      <c r="D396" s="2" t="s">
        <v>330</v>
      </c>
      <c r="E396" s="2" t="s">
        <v>76</v>
      </c>
      <c r="F396" s="2">
        <v>35765</v>
      </c>
      <c r="G396" s="2" t="s">
        <v>1577</v>
      </c>
      <c r="H396" s="2" t="s">
        <v>16</v>
      </c>
      <c r="I396" s="2" t="s">
        <v>201</v>
      </c>
      <c r="J396" s="2" t="s">
        <v>1231</v>
      </c>
      <c r="L396" s="2" t="s">
        <v>18</v>
      </c>
      <c r="V396" s="2" t="s">
        <v>4601</v>
      </c>
      <c r="AG396" s="2" t="s">
        <v>4566</v>
      </c>
    </row>
    <row r="397" spans="1:33" x14ac:dyDescent="0.25">
      <c r="A397" s="2">
        <v>330303</v>
      </c>
      <c r="B397" s="2" t="s">
        <v>1873</v>
      </c>
      <c r="C397" s="2" t="s">
        <v>488</v>
      </c>
      <c r="D397" s="2" t="s">
        <v>1478</v>
      </c>
      <c r="E397" s="2" t="s">
        <v>76</v>
      </c>
      <c r="F397" s="2">
        <v>35809</v>
      </c>
      <c r="G397" s="2" t="s">
        <v>430</v>
      </c>
      <c r="H397" s="2" t="s">
        <v>16</v>
      </c>
      <c r="I397" s="2" t="s">
        <v>201</v>
      </c>
      <c r="J397" s="2" t="s">
        <v>1231</v>
      </c>
      <c r="L397" s="2" t="s">
        <v>18</v>
      </c>
      <c r="V397" s="2" t="s">
        <v>4601</v>
      </c>
      <c r="AG397" s="2" t="s">
        <v>4566</v>
      </c>
    </row>
    <row r="398" spans="1:33" x14ac:dyDescent="0.25">
      <c r="A398" s="2">
        <v>331306</v>
      </c>
      <c r="B398" s="2" t="s">
        <v>1376</v>
      </c>
      <c r="C398" s="2" t="s">
        <v>381</v>
      </c>
      <c r="D398" s="2" t="s">
        <v>1377</v>
      </c>
      <c r="E398" s="2" t="s">
        <v>76</v>
      </c>
      <c r="F398" s="2">
        <v>35431</v>
      </c>
      <c r="G398" s="2" t="s">
        <v>1280</v>
      </c>
      <c r="H398" s="2" t="s">
        <v>16</v>
      </c>
      <c r="I398" s="2" t="s">
        <v>201</v>
      </c>
      <c r="J398" s="2" t="s">
        <v>1231</v>
      </c>
      <c r="L398" s="2" t="s">
        <v>18</v>
      </c>
      <c r="V398" s="2" t="s">
        <v>4601</v>
      </c>
      <c r="AG398" s="2" t="s">
        <v>4566</v>
      </c>
    </row>
    <row r="399" spans="1:33" x14ac:dyDescent="0.25">
      <c r="A399" s="2">
        <v>331650</v>
      </c>
      <c r="B399" s="2" t="s">
        <v>1810</v>
      </c>
      <c r="C399" s="2" t="s">
        <v>290</v>
      </c>
      <c r="D399" s="2" t="s">
        <v>935</v>
      </c>
      <c r="E399" s="2" t="s">
        <v>76</v>
      </c>
      <c r="F399" s="2">
        <v>31304</v>
      </c>
      <c r="G399" s="2" t="s">
        <v>18</v>
      </c>
      <c r="H399" s="2" t="s">
        <v>16</v>
      </c>
      <c r="I399" s="2" t="s">
        <v>201</v>
      </c>
      <c r="J399" s="2" t="s">
        <v>15</v>
      </c>
      <c r="L399" s="2" t="s">
        <v>18</v>
      </c>
      <c r="V399" s="2" t="s">
        <v>4601</v>
      </c>
      <c r="AE399" s="2" t="s">
        <v>4566</v>
      </c>
      <c r="AF399" s="2" t="s">
        <v>4566</v>
      </c>
      <c r="AG399" s="2" t="s">
        <v>4566</v>
      </c>
    </row>
    <row r="400" spans="1:33" x14ac:dyDescent="0.25">
      <c r="A400" s="2">
        <v>319154</v>
      </c>
      <c r="B400" s="2" t="s">
        <v>1674</v>
      </c>
      <c r="C400" s="2" t="s">
        <v>316</v>
      </c>
      <c r="D400" s="2" t="s">
        <v>1675</v>
      </c>
      <c r="E400" s="2" t="s">
        <v>76</v>
      </c>
      <c r="F400" s="2">
        <v>33066</v>
      </c>
      <c r="G400" s="2" t="s">
        <v>662</v>
      </c>
      <c r="H400" s="2" t="s">
        <v>16</v>
      </c>
      <c r="I400" s="2" t="s">
        <v>201</v>
      </c>
      <c r="V400" s="2" t="s">
        <v>4601</v>
      </c>
    </row>
    <row r="401" spans="1:33" x14ac:dyDescent="0.25">
      <c r="A401" s="2">
        <v>328496</v>
      </c>
      <c r="B401" s="2" t="s">
        <v>1589</v>
      </c>
      <c r="C401" s="2" t="s">
        <v>331</v>
      </c>
      <c r="D401" s="2" t="s">
        <v>239</v>
      </c>
      <c r="E401" s="2" t="s">
        <v>76</v>
      </c>
      <c r="F401" s="2">
        <v>34335</v>
      </c>
      <c r="G401" s="2" t="s">
        <v>18</v>
      </c>
      <c r="H401" s="2" t="s">
        <v>16</v>
      </c>
      <c r="I401" s="2" t="s">
        <v>201</v>
      </c>
      <c r="J401" s="2" t="s">
        <v>1231</v>
      </c>
      <c r="L401" s="2" t="s">
        <v>18</v>
      </c>
      <c r="V401" s="2" t="s">
        <v>4601</v>
      </c>
    </row>
    <row r="402" spans="1:33" x14ac:dyDescent="0.25">
      <c r="A402" s="2">
        <v>329752</v>
      </c>
      <c r="B402" s="2" t="s">
        <v>1672</v>
      </c>
      <c r="C402" s="2" t="s">
        <v>229</v>
      </c>
      <c r="D402" s="2" t="s">
        <v>277</v>
      </c>
      <c r="E402" s="2" t="s">
        <v>76</v>
      </c>
      <c r="F402" s="2">
        <v>35949</v>
      </c>
      <c r="G402" s="2" t="s">
        <v>18</v>
      </c>
      <c r="H402" s="2" t="s">
        <v>16</v>
      </c>
      <c r="I402" s="2" t="s">
        <v>201</v>
      </c>
      <c r="J402" s="2" t="s">
        <v>15</v>
      </c>
      <c r="L402" s="2" t="s">
        <v>18</v>
      </c>
      <c r="R402" s="2">
        <v>5066</v>
      </c>
      <c r="S402" s="2">
        <v>45512</v>
      </c>
      <c r="T402" s="2">
        <v>70000</v>
      </c>
      <c r="V402" s="2" t="s">
        <v>4601</v>
      </c>
    </row>
    <row r="403" spans="1:33" x14ac:dyDescent="0.25">
      <c r="A403" s="2">
        <v>332113</v>
      </c>
      <c r="B403" s="2" t="s">
        <v>1584</v>
      </c>
      <c r="C403" s="2" t="s">
        <v>326</v>
      </c>
      <c r="D403" s="2" t="s">
        <v>526</v>
      </c>
      <c r="E403" s="2" t="s">
        <v>76</v>
      </c>
      <c r="F403" s="2">
        <v>36526</v>
      </c>
      <c r="G403" s="2" t="s">
        <v>1585</v>
      </c>
      <c r="H403" s="2" t="s">
        <v>16</v>
      </c>
      <c r="I403" s="2" t="s">
        <v>201</v>
      </c>
      <c r="J403" s="2" t="s">
        <v>15</v>
      </c>
      <c r="L403" s="2" t="s">
        <v>18</v>
      </c>
      <c r="V403" s="2" t="s">
        <v>4601</v>
      </c>
    </row>
    <row r="404" spans="1:33" x14ac:dyDescent="0.25">
      <c r="A404" s="2">
        <v>334792</v>
      </c>
      <c r="B404" s="2" t="s">
        <v>1566</v>
      </c>
      <c r="C404" s="2" t="s">
        <v>1567</v>
      </c>
      <c r="D404" s="2" t="s">
        <v>698</v>
      </c>
      <c r="E404" s="2" t="s">
        <v>76</v>
      </c>
      <c r="F404" s="2">
        <v>34344</v>
      </c>
      <c r="G404" s="2" t="s">
        <v>18</v>
      </c>
      <c r="H404" s="2" t="s">
        <v>16</v>
      </c>
      <c r="I404" s="2" t="s">
        <v>201</v>
      </c>
      <c r="J404" s="2" t="s">
        <v>1231</v>
      </c>
      <c r="L404" s="2" t="s">
        <v>18</v>
      </c>
      <c r="V404" s="2" t="s">
        <v>4601</v>
      </c>
    </row>
    <row r="405" spans="1:33" x14ac:dyDescent="0.25">
      <c r="A405" s="2">
        <v>327844</v>
      </c>
      <c r="B405" s="2" t="s">
        <v>1692</v>
      </c>
      <c r="C405" s="2" t="s">
        <v>388</v>
      </c>
      <c r="D405" s="2" t="s">
        <v>921</v>
      </c>
      <c r="E405" s="2" t="s">
        <v>77</v>
      </c>
      <c r="F405" s="2">
        <v>33604</v>
      </c>
      <c r="G405" s="2" t="s">
        <v>1693</v>
      </c>
      <c r="H405" s="2" t="s">
        <v>16</v>
      </c>
      <c r="I405" s="2" t="s">
        <v>201</v>
      </c>
      <c r="J405" s="2" t="s">
        <v>1231</v>
      </c>
      <c r="L405" s="2" t="s">
        <v>18</v>
      </c>
      <c r="V405" s="2" t="s">
        <v>4601</v>
      </c>
      <c r="AF405" s="2" t="s">
        <v>4566</v>
      </c>
      <c r="AG405" s="2" t="s">
        <v>4566</v>
      </c>
    </row>
    <row r="406" spans="1:33" x14ac:dyDescent="0.25">
      <c r="A406" s="2">
        <v>329643</v>
      </c>
      <c r="B406" s="2" t="s">
        <v>1694</v>
      </c>
      <c r="C406" s="2" t="s">
        <v>276</v>
      </c>
      <c r="D406" s="2" t="s">
        <v>643</v>
      </c>
      <c r="E406" s="2" t="s">
        <v>77</v>
      </c>
      <c r="F406" s="2">
        <v>35931</v>
      </c>
      <c r="G406" s="2" t="s">
        <v>18</v>
      </c>
      <c r="H406" s="2" t="s">
        <v>16</v>
      </c>
      <c r="I406" s="2" t="s">
        <v>201</v>
      </c>
      <c r="J406" s="2" t="s">
        <v>1231</v>
      </c>
      <c r="L406" s="2" t="s">
        <v>18</v>
      </c>
      <c r="V406" s="2" t="s">
        <v>4601</v>
      </c>
      <c r="AE406" s="2" t="s">
        <v>4566</v>
      </c>
      <c r="AF406" s="2" t="s">
        <v>4566</v>
      </c>
      <c r="AG406" s="2" t="s">
        <v>4566</v>
      </c>
    </row>
    <row r="407" spans="1:33" x14ac:dyDescent="0.25">
      <c r="A407" s="2">
        <v>330287</v>
      </c>
      <c r="B407" s="2" t="s">
        <v>1590</v>
      </c>
      <c r="C407" s="2" t="s">
        <v>897</v>
      </c>
      <c r="D407" s="2" t="s">
        <v>240</v>
      </c>
      <c r="E407" s="2" t="s">
        <v>77</v>
      </c>
      <c r="F407" s="2">
        <v>35289</v>
      </c>
      <c r="G407" s="2" t="s">
        <v>18</v>
      </c>
      <c r="H407" s="2" t="s">
        <v>16</v>
      </c>
      <c r="I407" s="2" t="s">
        <v>201</v>
      </c>
      <c r="J407" s="2" t="s">
        <v>15</v>
      </c>
      <c r="L407" s="2" t="s">
        <v>18</v>
      </c>
      <c r="V407" s="2" t="s">
        <v>4601</v>
      </c>
      <c r="AF407" s="2" t="s">
        <v>4566</v>
      </c>
      <c r="AG407" s="2" t="s">
        <v>4566</v>
      </c>
    </row>
    <row r="408" spans="1:33" x14ac:dyDescent="0.25">
      <c r="A408" s="2">
        <v>330553</v>
      </c>
      <c r="B408" s="2" t="s">
        <v>1564</v>
      </c>
      <c r="C408" s="2" t="s">
        <v>358</v>
      </c>
      <c r="D408" s="2" t="s">
        <v>449</v>
      </c>
      <c r="E408" s="2" t="s">
        <v>76</v>
      </c>
      <c r="F408" s="2">
        <v>35299</v>
      </c>
      <c r="G408" s="2" t="s">
        <v>508</v>
      </c>
      <c r="H408" s="2" t="s">
        <v>16</v>
      </c>
      <c r="I408" s="2" t="s">
        <v>201</v>
      </c>
      <c r="J408" s="2" t="s">
        <v>1231</v>
      </c>
      <c r="L408" s="2" t="s">
        <v>18</v>
      </c>
      <c r="V408" s="2" t="s">
        <v>4601</v>
      </c>
      <c r="AE408" s="2" t="s">
        <v>4566</v>
      </c>
      <c r="AF408" s="2" t="s">
        <v>4566</v>
      </c>
      <c r="AG408" s="2" t="s">
        <v>4566</v>
      </c>
    </row>
    <row r="409" spans="1:33" x14ac:dyDescent="0.25">
      <c r="A409" s="2">
        <v>330960</v>
      </c>
      <c r="B409" s="2" t="s">
        <v>1591</v>
      </c>
      <c r="C409" s="2" t="s">
        <v>386</v>
      </c>
      <c r="D409" s="2" t="s">
        <v>295</v>
      </c>
      <c r="E409" s="2" t="s">
        <v>76</v>
      </c>
      <c r="F409" s="2">
        <v>35963</v>
      </c>
      <c r="G409" s="2" t="s">
        <v>668</v>
      </c>
      <c r="H409" s="2" t="s">
        <v>16</v>
      </c>
      <c r="I409" s="2" t="s">
        <v>201</v>
      </c>
      <c r="J409" s="2" t="s">
        <v>15</v>
      </c>
      <c r="L409" s="2" t="s">
        <v>18</v>
      </c>
      <c r="V409" s="2" t="s">
        <v>4601</v>
      </c>
      <c r="AE409" s="2" t="s">
        <v>4566</v>
      </c>
      <c r="AF409" s="2" t="s">
        <v>4566</v>
      </c>
      <c r="AG409" s="2" t="s">
        <v>4566</v>
      </c>
    </row>
    <row r="410" spans="1:33" x14ac:dyDescent="0.25">
      <c r="A410" s="2">
        <v>333490</v>
      </c>
      <c r="B410" s="2" t="s">
        <v>1695</v>
      </c>
      <c r="C410" s="2" t="s">
        <v>229</v>
      </c>
      <c r="D410" s="2" t="s">
        <v>318</v>
      </c>
      <c r="E410" s="2" t="s">
        <v>77</v>
      </c>
      <c r="F410" s="2">
        <v>34700</v>
      </c>
      <c r="G410" s="2" t="s">
        <v>738</v>
      </c>
      <c r="H410" s="2" t="s">
        <v>16</v>
      </c>
      <c r="I410" s="2" t="s">
        <v>201</v>
      </c>
      <c r="J410" s="2" t="s">
        <v>1231</v>
      </c>
      <c r="L410" s="2" t="s">
        <v>18</v>
      </c>
      <c r="V410" s="2" t="s">
        <v>4601</v>
      </c>
      <c r="AG410" s="2" t="s">
        <v>4566</v>
      </c>
    </row>
    <row r="411" spans="1:33" x14ac:dyDescent="0.25">
      <c r="A411" s="2">
        <v>337272</v>
      </c>
      <c r="B411" s="2" t="s">
        <v>1696</v>
      </c>
      <c r="C411" s="2" t="s">
        <v>1697</v>
      </c>
      <c r="D411" s="2" t="s">
        <v>295</v>
      </c>
      <c r="E411" s="2" t="s">
        <v>77</v>
      </c>
      <c r="F411" s="2">
        <v>33671</v>
      </c>
      <c r="G411" s="2" t="s">
        <v>1698</v>
      </c>
      <c r="H411" s="2" t="s">
        <v>16</v>
      </c>
      <c r="I411" s="2" t="s">
        <v>201</v>
      </c>
      <c r="J411" s="2" t="s">
        <v>1231</v>
      </c>
      <c r="L411" s="2" t="s">
        <v>18</v>
      </c>
      <c r="V411" s="2" t="s">
        <v>4601</v>
      </c>
      <c r="AE411" s="2" t="s">
        <v>4566</v>
      </c>
      <c r="AF411" s="2" t="s">
        <v>4566</v>
      </c>
      <c r="AG411" s="2" t="s">
        <v>4566</v>
      </c>
    </row>
    <row r="412" spans="1:33" x14ac:dyDescent="0.25">
      <c r="A412" s="2">
        <v>321550</v>
      </c>
      <c r="B412" s="2" t="s">
        <v>4623</v>
      </c>
      <c r="C412" s="2" t="s">
        <v>535</v>
      </c>
      <c r="D412" s="2" t="s">
        <v>447</v>
      </c>
      <c r="I412" s="2" t="s">
        <v>201</v>
      </c>
      <c r="V412" s="2" t="s">
        <v>4599</v>
      </c>
      <c r="AG412" s="2" t="s">
        <v>4566</v>
      </c>
    </row>
    <row r="413" spans="1:33" x14ac:dyDescent="0.25">
      <c r="A413" s="2">
        <v>301814</v>
      </c>
      <c r="B413" s="2" t="s">
        <v>1818</v>
      </c>
      <c r="C413" s="2" t="s">
        <v>1058</v>
      </c>
      <c r="D413" s="2" t="s">
        <v>1140</v>
      </c>
      <c r="E413" s="2" t="s">
        <v>76</v>
      </c>
      <c r="F413" s="2">
        <v>30830</v>
      </c>
      <c r="G413" s="2" t="s">
        <v>18</v>
      </c>
      <c r="H413" s="2" t="s">
        <v>16</v>
      </c>
      <c r="I413" s="2" t="s">
        <v>201</v>
      </c>
      <c r="J413" s="2" t="s">
        <v>1231</v>
      </c>
      <c r="L413" s="2" t="s">
        <v>47</v>
      </c>
      <c r="V413" s="2" t="s">
        <v>4599</v>
      </c>
    </row>
    <row r="414" spans="1:33" x14ac:dyDescent="0.25">
      <c r="A414" s="2">
        <v>302628</v>
      </c>
      <c r="B414" s="2" t="s">
        <v>4677</v>
      </c>
      <c r="C414" s="2" t="s">
        <v>1418</v>
      </c>
      <c r="D414" s="2" t="s">
        <v>2177</v>
      </c>
      <c r="I414" s="2" t="s">
        <v>201</v>
      </c>
      <c r="V414" s="2" t="s">
        <v>4599</v>
      </c>
    </row>
    <row r="415" spans="1:33" x14ac:dyDescent="0.25">
      <c r="A415" s="2">
        <v>302744</v>
      </c>
      <c r="B415" s="2" t="s">
        <v>1267</v>
      </c>
      <c r="C415" s="2" t="s">
        <v>313</v>
      </c>
      <c r="D415" s="2" t="s">
        <v>818</v>
      </c>
      <c r="E415" s="2" t="s">
        <v>77</v>
      </c>
      <c r="F415" s="2">
        <v>27749</v>
      </c>
      <c r="G415" s="2" t="s">
        <v>18</v>
      </c>
      <c r="H415" s="2" t="s">
        <v>16</v>
      </c>
      <c r="I415" s="2" t="s">
        <v>201</v>
      </c>
      <c r="J415" s="2" t="s">
        <v>15</v>
      </c>
      <c r="L415" s="2" t="s">
        <v>18</v>
      </c>
      <c r="V415" s="2" t="s">
        <v>4599</v>
      </c>
    </row>
    <row r="416" spans="1:33" x14ac:dyDescent="0.25">
      <c r="A416" s="2">
        <v>302779</v>
      </c>
      <c r="B416" s="2" t="s">
        <v>1490</v>
      </c>
      <c r="C416" s="2" t="s">
        <v>229</v>
      </c>
      <c r="D416" s="2" t="s">
        <v>298</v>
      </c>
      <c r="E416" s="2" t="s">
        <v>76</v>
      </c>
      <c r="F416" s="2">
        <v>30956</v>
      </c>
      <c r="G416" s="2" t="s">
        <v>245</v>
      </c>
      <c r="H416" s="2" t="s">
        <v>16</v>
      </c>
      <c r="I416" s="2" t="s">
        <v>201</v>
      </c>
      <c r="J416" s="2" t="s">
        <v>1231</v>
      </c>
      <c r="L416" s="2" t="s">
        <v>30</v>
      </c>
      <c r="V416" s="2" t="s">
        <v>4599</v>
      </c>
    </row>
    <row r="417" spans="1:22" x14ac:dyDescent="0.25">
      <c r="A417" s="2">
        <v>303919</v>
      </c>
      <c r="B417" s="2" t="s">
        <v>1353</v>
      </c>
      <c r="C417" s="2" t="s">
        <v>221</v>
      </c>
      <c r="D417" s="2" t="s">
        <v>367</v>
      </c>
      <c r="E417" s="2" t="s">
        <v>76</v>
      </c>
      <c r="F417" s="2">
        <v>29019</v>
      </c>
      <c r="G417" s="2" t="s">
        <v>18</v>
      </c>
      <c r="H417" s="2" t="s">
        <v>16</v>
      </c>
      <c r="I417" s="2" t="s">
        <v>201</v>
      </c>
      <c r="J417" s="2" t="s">
        <v>1231</v>
      </c>
      <c r="L417" s="2" t="s">
        <v>61</v>
      </c>
      <c r="V417" s="2" t="s">
        <v>4599</v>
      </c>
    </row>
    <row r="418" spans="1:22" x14ac:dyDescent="0.25">
      <c r="A418" s="2">
        <v>306410</v>
      </c>
      <c r="B418" s="2" t="s">
        <v>1891</v>
      </c>
      <c r="C418" s="2" t="s">
        <v>572</v>
      </c>
      <c r="D418" s="2" t="s">
        <v>368</v>
      </c>
      <c r="E418" s="2" t="s">
        <v>77</v>
      </c>
      <c r="F418" s="2">
        <v>31413</v>
      </c>
      <c r="G418" s="2" t="s">
        <v>18</v>
      </c>
      <c r="H418" s="2" t="s">
        <v>16</v>
      </c>
      <c r="I418" s="2" t="s">
        <v>201</v>
      </c>
      <c r="J418" s="2" t="s">
        <v>1231</v>
      </c>
      <c r="L418" s="2" t="s">
        <v>18</v>
      </c>
      <c r="V418" s="2" t="s">
        <v>4599</v>
      </c>
    </row>
    <row r="419" spans="1:22" x14ac:dyDescent="0.25">
      <c r="A419" s="2">
        <v>307596</v>
      </c>
      <c r="B419" s="2" t="s">
        <v>1612</v>
      </c>
      <c r="C419" s="2" t="s">
        <v>666</v>
      </c>
      <c r="D419" s="2" t="s">
        <v>278</v>
      </c>
      <c r="E419" s="2" t="s">
        <v>76</v>
      </c>
      <c r="F419" s="2">
        <v>30174</v>
      </c>
      <c r="G419" s="2" t="s">
        <v>18</v>
      </c>
      <c r="H419" s="2" t="s">
        <v>16</v>
      </c>
      <c r="I419" s="2" t="s">
        <v>201</v>
      </c>
      <c r="J419" s="2" t="s">
        <v>15</v>
      </c>
      <c r="L419" s="2" t="s">
        <v>18</v>
      </c>
      <c r="V419" s="2" t="s">
        <v>4599</v>
      </c>
    </row>
    <row r="420" spans="1:22" x14ac:dyDescent="0.25">
      <c r="A420" s="2">
        <v>308302</v>
      </c>
      <c r="B420" s="2" t="s">
        <v>1382</v>
      </c>
      <c r="C420" s="2" t="s">
        <v>358</v>
      </c>
      <c r="D420" s="2" t="s">
        <v>283</v>
      </c>
      <c r="E420" s="2" t="s">
        <v>76</v>
      </c>
      <c r="F420" s="2">
        <v>30776</v>
      </c>
      <c r="G420" s="2" t="s">
        <v>1383</v>
      </c>
      <c r="H420" s="2" t="s">
        <v>16</v>
      </c>
      <c r="I420" s="2" t="s">
        <v>201</v>
      </c>
      <c r="J420" s="2" t="s">
        <v>1231</v>
      </c>
      <c r="L420" s="2" t="s">
        <v>30</v>
      </c>
      <c r="V420" s="2" t="s">
        <v>4599</v>
      </c>
    </row>
    <row r="421" spans="1:22" x14ac:dyDescent="0.25">
      <c r="A421" s="2">
        <v>311929</v>
      </c>
      <c r="B421" s="2" t="s">
        <v>1492</v>
      </c>
      <c r="C421" s="2" t="s">
        <v>225</v>
      </c>
      <c r="D421" s="2" t="s">
        <v>282</v>
      </c>
      <c r="E421" s="2" t="s">
        <v>77</v>
      </c>
      <c r="F421" s="2">
        <v>29366</v>
      </c>
      <c r="G421" s="2" t="s">
        <v>242</v>
      </c>
      <c r="H421" s="2" t="s">
        <v>16</v>
      </c>
      <c r="I421" s="2" t="s">
        <v>201</v>
      </c>
      <c r="J421" s="2" t="s">
        <v>1231</v>
      </c>
      <c r="L421" s="2" t="s">
        <v>18</v>
      </c>
      <c r="V421" s="2" t="s">
        <v>4599</v>
      </c>
    </row>
    <row r="422" spans="1:22" x14ac:dyDescent="0.25">
      <c r="A422" s="2">
        <v>312092</v>
      </c>
      <c r="B422" s="2" t="s">
        <v>1379</v>
      </c>
      <c r="C422" s="2" t="s">
        <v>214</v>
      </c>
      <c r="D422" s="2" t="s">
        <v>330</v>
      </c>
      <c r="E422" s="2" t="s">
        <v>77</v>
      </c>
      <c r="F422" s="2">
        <v>31003</v>
      </c>
      <c r="G422" s="2" t="s">
        <v>213</v>
      </c>
      <c r="H422" s="2" t="s">
        <v>16</v>
      </c>
      <c r="I422" s="2" t="s">
        <v>201</v>
      </c>
      <c r="J422" s="2" t="s">
        <v>1231</v>
      </c>
      <c r="L422" s="2" t="s">
        <v>18</v>
      </c>
      <c r="V422" s="2" t="s">
        <v>4599</v>
      </c>
    </row>
    <row r="423" spans="1:22" x14ac:dyDescent="0.25">
      <c r="A423" s="2">
        <v>312251</v>
      </c>
      <c r="B423" s="2" t="s">
        <v>1606</v>
      </c>
      <c r="C423" s="2" t="s">
        <v>522</v>
      </c>
      <c r="D423" s="2" t="s">
        <v>345</v>
      </c>
      <c r="E423" s="2" t="s">
        <v>77</v>
      </c>
      <c r="F423" s="2">
        <v>31243</v>
      </c>
      <c r="G423" s="2" t="s">
        <v>227</v>
      </c>
      <c r="H423" s="2" t="s">
        <v>16</v>
      </c>
      <c r="I423" s="2" t="s">
        <v>201</v>
      </c>
      <c r="J423" s="2" t="s">
        <v>15</v>
      </c>
      <c r="L423" s="2" t="s">
        <v>30</v>
      </c>
      <c r="V423" s="2" t="s">
        <v>4599</v>
      </c>
    </row>
    <row r="424" spans="1:22" x14ac:dyDescent="0.25">
      <c r="A424" s="2">
        <v>315175</v>
      </c>
      <c r="B424" s="2" t="s">
        <v>1384</v>
      </c>
      <c r="C424" s="2" t="s">
        <v>350</v>
      </c>
      <c r="D424" s="2" t="s">
        <v>1104</v>
      </c>
      <c r="E424" s="2" t="s">
        <v>76</v>
      </c>
      <c r="F424" s="2">
        <v>31417</v>
      </c>
      <c r="G424" s="2" t="s">
        <v>27</v>
      </c>
      <c r="H424" s="2" t="s">
        <v>16</v>
      </c>
      <c r="I424" s="2" t="s">
        <v>201</v>
      </c>
      <c r="J424" s="2" t="s">
        <v>1231</v>
      </c>
      <c r="L424" s="2" t="s">
        <v>27</v>
      </c>
      <c r="V424" s="2" t="s">
        <v>4599</v>
      </c>
    </row>
    <row r="425" spans="1:22" x14ac:dyDescent="0.25">
      <c r="A425" s="2">
        <v>316479</v>
      </c>
      <c r="B425" s="2" t="s">
        <v>1704</v>
      </c>
      <c r="C425" s="2" t="s">
        <v>748</v>
      </c>
      <c r="D425" s="2" t="s">
        <v>1705</v>
      </c>
      <c r="E425" s="2" t="s">
        <v>76</v>
      </c>
      <c r="F425" s="2">
        <v>32875</v>
      </c>
      <c r="G425" s="2" t="s">
        <v>1706</v>
      </c>
      <c r="H425" s="2" t="s">
        <v>16</v>
      </c>
      <c r="I425" s="2" t="s">
        <v>201</v>
      </c>
      <c r="J425" s="2" t="s">
        <v>15</v>
      </c>
      <c r="L425" s="2" t="s">
        <v>18</v>
      </c>
      <c r="V425" s="2" t="s">
        <v>4599</v>
      </c>
    </row>
    <row r="426" spans="1:22" x14ac:dyDescent="0.25">
      <c r="A426" s="2">
        <v>316979</v>
      </c>
      <c r="B426" s="2" t="s">
        <v>1707</v>
      </c>
      <c r="C426" s="2" t="s">
        <v>214</v>
      </c>
      <c r="D426" s="2" t="s">
        <v>1708</v>
      </c>
      <c r="E426" s="2" t="s">
        <v>77</v>
      </c>
      <c r="F426" s="2">
        <v>31861</v>
      </c>
      <c r="G426" s="2" t="s">
        <v>18</v>
      </c>
      <c r="H426" s="2" t="s">
        <v>16</v>
      </c>
      <c r="I426" s="2" t="s">
        <v>201</v>
      </c>
      <c r="J426" s="2" t="s">
        <v>1231</v>
      </c>
      <c r="L426" s="2" t="s">
        <v>18</v>
      </c>
      <c r="V426" s="2" t="s">
        <v>4599</v>
      </c>
    </row>
    <row r="427" spans="1:22" x14ac:dyDescent="0.25">
      <c r="A427" s="2">
        <v>316990</v>
      </c>
      <c r="B427" s="2" t="s">
        <v>1385</v>
      </c>
      <c r="C427" s="2" t="s">
        <v>358</v>
      </c>
      <c r="D427" s="2" t="s">
        <v>212</v>
      </c>
      <c r="E427" s="2" t="s">
        <v>77</v>
      </c>
      <c r="F427" s="2">
        <v>28642</v>
      </c>
      <c r="G427" s="2" t="s">
        <v>70</v>
      </c>
      <c r="H427" s="2" t="s">
        <v>16</v>
      </c>
      <c r="I427" s="2" t="s">
        <v>201</v>
      </c>
      <c r="J427" s="2" t="s">
        <v>1231</v>
      </c>
      <c r="L427" s="2" t="s">
        <v>70</v>
      </c>
      <c r="V427" s="2" t="s">
        <v>4599</v>
      </c>
    </row>
    <row r="428" spans="1:22" x14ac:dyDescent="0.25">
      <c r="A428" s="2">
        <v>318200</v>
      </c>
      <c r="B428" s="2" t="s">
        <v>1716</v>
      </c>
      <c r="C428" s="2" t="s">
        <v>362</v>
      </c>
      <c r="D428" s="2" t="s">
        <v>1717</v>
      </c>
      <c r="E428" s="2" t="s">
        <v>77</v>
      </c>
      <c r="F428" s="2">
        <v>30492</v>
      </c>
      <c r="G428" s="2" t="s">
        <v>18</v>
      </c>
      <c r="H428" s="2" t="s">
        <v>16</v>
      </c>
      <c r="I428" s="2" t="s">
        <v>201</v>
      </c>
      <c r="J428" s="2" t="s">
        <v>1231</v>
      </c>
      <c r="L428" s="2" t="s">
        <v>18</v>
      </c>
      <c r="V428" s="2" t="s">
        <v>4599</v>
      </c>
    </row>
    <row r="429" spans="1:22" x14ac:dyDescent="0.25">
      <c r="A429" s="2">
        <v>319680</v>
      </c>
      <c r="B429" s="2" t="s">
        <v>1709</v>
      </c>
      <c r="C429" s="2" t="s">
        <v>1391</v>
      </c>
      <c r="D429" s="2" t="s">
        <v>852</v>
      </c>
      <c r="E429" s="2" t="s">
        <v>77</v>
      </c>
      <c r="F429" s="2">
        <v>31357</v>
      </c>
      <c r="G429" s="2" t="s">
        <v>1710</v>
      </c>
      <c r="H429" s="2" t="s">
        <v>16</v>
      </c>
      <c r="I429" s="2" t="s">
        <v>201</v>
      </c>
      <c r="J429" s="2" t="s">
        <v>1231</v>
      </c>
      <c r="L429" s="2" t="s">
        <v>47</v>
      </c>
      <c r="V429" s="2" t="s">
        <v>4599</v>
      </c>
    </row>
    <row r="430" spans="1:22" x14ac:dyDescent="0.25">
      <c r="A430" s="2">
        <v>319684</v>
      </c>
      <c r="B430" s="2" t="s">
        <v>1607</v>
      </c>
      <c r="C430" s="2" t="s">
        <v>229</v>
      </c>
      <c r="D430" s="2" t="s">
        <v>304</v>
      </c>
      <c r="E430" s="2" t="s">
        <v>77</v>
      </c>
      <c r="F430" s="2">
        <v>30596</v>
      </c>
      <c r="G430" s="2" t="s">
        <v>1608</v>
      </c>
      <c r="H430" s="2" t="s">
        <v>16</v>
      </c>
      <c r="I430" s="2" t="s">
        <v>201</v>
      </c>
      <c r="J430" s="2" t="s">
        <v>1231</v>
      </c>
      <c r="L430" s="2" t="s">
        <v>30</v>
      </c>
      <c r="V430" s="2" t="s">
        <v>4599</v>
      </c>
    </row>
    <row r="431" spans="1:22" x14ac:dyDescent="0.25">
      <c r="A431" s="2">
        <v>319779</v>
      </c>
      <c r="B431" s="2" t="s">
        <v>1614</v>
      </c>
      <c r="C431" s="2" t="s">
        <v>1615</v>
      </c>
      <c r="D431" s="2" t="s">
        <v>1616</v>
      </c>
      <c r="E431" s="2" t="s">
        <v>77</v>
      </c>
      <c r="F431" s="2">
        <v>30701</v>
      </c>
      <c r="G431" s="2" t="s">
        <v>1520</v>
      </c>
      <c r="H431" s="2" t="s">
        <v>16</v>
      </c>
      <c r="I431" s="2" t="s">
        <v>201</v>
      </c>
      <c r="J431" s="2" t="s">
        <v>1231</v>
      </c>
      <c r="L431" s="2" t="s">
        <v>40</v>
      </c>
      <c r="V431" s="2" t="s">
        <v>4599</v>
      </c>
    </row>
    <row r="432" spans="1:22" x14ac:dyDescent="0.25">
      <c r="A432" s="2">
        <v>320062</v>
      </c>
      <c r="B432" s="2" t="s">
        <v>1888</v>
      </c>
      <c r="C432" s="2" t="s">
        <v>246</v>
      </c>
      <c r="D432" s="2" t="s">
        <v>259</v>
      </c>
      <c r="E432" s="2" t="s">
        <v>76</v>
      </c>
      <c r="F432" s="2">
        <v>29994</v>
      </c>
      <c r="G432" s="2" t="s">
        <v>18</v>
      </c>
      <c r="H432" s="2" t="s">
        <v>19</v>
      </c>
      <c r="I432" s="2" t="s">
        <v>201</v>
      </c>
      <c r="J432" s="2" t="s">
        <v>15</v>
      </c>
      <c r="L432" s="2" t="s">
        <v>18</v>
      </c>
      <c r="V432" s="2" t="s">
        <v>4599</v>
      </c>
    </row>
    <row r="433" spans="1:22" x14ac:dyDescent="0.25">
      <c r="A433" s="2">
        <v>320327</v>
      </c>
      <c r="B433" s="2" t="s">
        <v>1386</v>
      </c>
      <c r="C433" s="2" t="s">
        <v>342</v>
      </c>
      <c r="D433" s="2" t="s">
        <v>487</v>
      </c>
      <c r="E433" s="2" t="s">
        <v>76</v>
      </c>
      <c r="F433" s="2">
        <v>30397</v>
      </c>
      <c r="G433" s="2" t="s">
        <v>18</v>
      </c>
      <c r="H433" s="2" t="s">
        <v>16</v>
      </c>
      <c r="I433" s="2" t="s">
        <v>201</v>
      </c>
      <c r="J433" s="2" t="s">
        <v>15</v>
      </c>
      <c r="L433" s="2" t="s">
        <v>18</v>
      </c>
      <c r="V433" s="2" t="s">
        <v>4599</v>
      </c>
    </row>
    <row r="434" spans="1:22" x14ac:dyDescent="0.25">
      <c r="A434" s="2">
        <v>320641</v>
      </c>
      <c r="B434" s="2" t="s">
        <v>1387</v>
      </c>
      <c r="C434" s="2" t="s">
        <v>410</v>
      </c>
      <c r="D434" s="2" t="s">
        <v>259</v>
      </c>
      <c r="E434" s="2" t="s">
        <v>77</v>
      </c>
      <c r="F434" s="2">
        <v>30935</v>
      </c>
      <c r="G434" s="2" t="s">
        <v>1388</v>
      </c>
      <c r="H434" s="2" t="s">
        <v>16</v>
      </c>
      <c r="I434" s="2" t="s">
        <v>201</v>
      </c>
      <c r="J434" s="2" t="s">
        <v>1231</v>
      </c>
      <c r="L434" s="2" t="s">
        <v>18</v>
      </c>
      <c r="V434" s="2" t="s">
        <v>4599</v>
      </c>
    </row>
    <row r="435" spans="1:22" x14ac:dyDescent="0.25">
      <c r="A435" s="2">
        <v>321160</v>
      </c>
      <c r="B435" s="2" t="s">
        <v>1331</v>
      </c>
      <c r="C435" s="2" t="s">
        <v>1251</v>
      </c>
      <c r="D435" s="2" t="s">
        <v>1332</v>
      </c>
      <c r="E435" s="2" t="s">
        <v>77</v>
      </c>
      <c r="F435" s="2">
        <v>33271</v>
      </c>
      <c r="G435" s="2" t="s">
        <v>776</v>
      </c>
      <c r="H435" s="2" t="s">
        <v>16</v>
      </c>
      <c r="I435" s="2" t="s">
        <v>201</v>
      </c>
      <c r="J435" s="2" t="s">
        <v>1231</v>
      </c>
      <c r="L435" s="2" t="s">
        <v>67</v>
      </c>
      <c r="V435" s="2" t="s">
        <v>4599</v>
      </c>
    </row>
    <row r="436" spans="1:22" x14ac:dyDescent="0.25">
      <c r="A436" s="2">
        <v>321979</v>
      </c>
      <c r="B436" s="2" t="s">
        <v>1334</v>
      </c>
      <c r="C436" s="2" t="s">
        <v>229</v>
      </c>
      <c r="D436" s="2" t="s">
        <v>674</v>
      </c>
      <c r="E436" s="2" t="s">
        <v>77</v>
      </c>
      <c r="F436" s="2">
        <v>29011</v>
      </c>
      <c r="G436" s="2" t="s">
        <v>1335</v>
      </c>
      <c r="H436" s="2" t="s">
        <v>16</v>
      </c>
      <c r="I436" s="2" t="s">
        <v>201</v>
      </c>
      <c r="J436" s="2" t="s">
        <v>15</v>
      </c>
      <c r="L436" s="2" t="s">
        <v>40</v>
      </c>
      <c r="V436" s="2" t="s">
        <v>4599</v>
      </c>
    </row>
    <row r="437" spans="1:22" x14ac:dyDescent="0.25">
      <c r="A437" s="2">
        <v>322059</v>
      </c>
      <c r="B437" s="2" t="s">
        <v>1711</v>
      </c>
      <c r="C437" s="2" t="s">
        <v>1712</v>
      </c>
      <c r="D437" s="2" t="s">
        <v>592</v>
      </c>
      <c r="E437" s="2" t="s">
        <v>76</v>
      </c>
      <c r="F437" s="2">
        <v>27570</v>
      </c>
      <c r="G437" s="2" t="s">
        <v>1713</v>
      </c>
      <c r="H437" s="2" t="s">
        <v>16</v>
      </c>
      <c r="I437" s="2" t="s">
        <v>201</v>
      </c>
      <c r="J437" s="2" t="s">
        <v>1231</v>
      </c>
      <c r="L437" s="2" t="s">
        <v>40</v>
      </c>
      <c r="V437" s="2" t="s">
        <v>4599</v>
      </c>
    </row>
    <row r="438" spans="1:22" x14ac:dyDescent="0.25">
      <c r="A438" s="2">
        <v>322972</v>
      </c>
      <c r="B438" s="2" t="s">
        <v>1820</v>
      </c>
      <c r="C438" s="2" t="s">
        <v>214</v>
      </c>
      <c r="D438" s="2" t="s">
        <v>374</v>
      </c>
      <c r="E438" s="2" t="s">
        <v>76</v>
      </c>
      <c r="F438" s="2">
        <v>27855</v>
      </c>
      <c r="G438" s="2" t="s">
        <v>460</v>
      </c>
      <c r="H438" s="2" t="s">
        <v>16</v>
      </c>
      <c r="I438" s="2" t="s">
        <v>201</v>
      </c>
      <c r="J438" s="2" t="s">
        <v>1231</v>
      </c>
      <c r="L438" s="2" t="s">
        <v>18</v>
      </c>
      <c r="V438" s="2" t="s">
        <v>4599</v>
      </c>
    </row>
    <row r="439" spans="1:22" x14ac:dyDescent="0.25">
      <c r="A439" s="2">
        <v>323303</v>
      </c>
      <c r="B439" s="2" t="s">
        <v>1721</v>
      </c>
      <c r="C439" s="2" t="s">
        <v>830</v>
      </c>
      <c r="D439" s="2" t="s">
        <v>212</v>
      </c>
      <c r="E439" s="2" t="s">
        <v>77</v>
      </c>
      <c r="F439" s="2">
        <v>28830</v>
      </c>
      <c r="G439" s="2" t="s">
        <v>981</v>
      </c>
      <c r="H439" s="2" t="s">
        <v>16</v>
      </c>
      <c r="I439" s="2" t="s">
        <v>201</v>
      </c>
      <c r="J439" s="2" t="s">
        <v>1231</v>
      </c>
      <c r="L439" s="2" t="s">
        <v>55</v>
      </c>
      <c r="V439" s="2" t="s">
        <v>4599</v>
      </c>
    </row>
    <row r="440" spans="1:22" x14ac:dyDescent="0.25">
      <c r="A440" s="2">
        <v>323848</v>
      </c>
      <c r="B440" s="2" t="s">
        <v>1277</v>
      </c>
      <c r="C440" s="2" t="s">
        <v>273</v>
      </c>
      <c r="D440" s="2" t="s">
        <v>315</v>
      </c>
      <c r="E440" s="2" t="s">
        <v>76</v>
      </c>
      <c r="F440" s="2">
        <v>34138</v>
      </c>
      <c r="G440" s="2" t="s">
        <v>47</v>
      </c>
      <c r="H440" s="2" t="s">
        <v>16</v>
      </c>
      <c r="I440" s="2" t="s">
        <v>201</v>
      </c>
      <c r="J440" s="2" t="s">
        <v>1231</v>
      </c>
      <c r="L440" s="2" t="s">
        <v>18</v>
      </c>
      <c r="V440" s="2" t="s">
        <v>4599</v>
      </c>
    </row>
    <row r="441" spans="1:22" x14ac:dyDescent="0.25">
      <c r="A441" s="2">
        <v>324209</v>
      </c>
      <c r="B441" s="2" t="s">
        <v>1722</v>
      </c>
      <c r="C441" s="2" t="s">
        <v>229</v>
      </c>
      <c r="D441" s="2" t="s">
        <v>1723</v>
      </c>
      <c r="E441" s="2" t="s">
        <v>76</v>
      </c>
      <c r="F441" s="2">
        <v>30416</v>
      </c>
      <c r="G441" s="2" t="s">
        <v>47</v>
      </c>
      <c r="H441" s="2" t="s">
        <v>16</v>
      </c>
      <c r="I441" s="2" t="s">
        <v>201</v>
      </c>
      <c r="V441" s="2" t="s">
        <v>4599</v>
      </c>
    </row>
    <row r="442" spans="1:22" x14ac:dyDescent="0.25">
      <c r="A442" s="2">
        <v>325840</v>
      </c>
      <c r="B442" s="2" t="s">
        <v>1815</v>
      </c>
      <c r="C442" s="2" t="s">
        <v>448</v>
      </c>
      <c r="D442" s="2" t="s">
        <v>1816</v>
      </c>
      <c r="E442" s="2" t="s">
        <v>76</v>
      </c>
      <c r="F442" s="2">
        <v>33003</v>
      </c>
      <c r="G442" s="2" t="s">
        <v>1817</v>
      </c>
      <c r="H442" s="2" t="s">
        <v>16</v>
      </c>
      <c r="I442" s="2" t="s">
        <v>201</v>
      </c>
      <c r="J442" s="2" t="s">
        <v>15</v>
      </c>
      <c r="L442" s="2" t="s">
        <v>61</v>
      </c>
      <c r="V442" s="2" t="s">
        <v>4599</v>
      </c>
    </row>
    <row r="443" spans="1:22" x14ac:dyDescent="0.25">
      <c r="A443" s="2">
        <v>326086</v>
      </c>
      <c r="B443" s="2" t="s">
        <v>1389</v>
      </c>
      <c r="C443" s="2" t="s">
        <v>337</v>
      </c>
      <c r="D443" s="2" t="s">
        <v>239</v>
      </c>
      <c r="E443" s="2" t="s">
        <v>77</v>
      </c>
      <c r="F443" s="2">
        <v>34928</v>
      </c>
      <c r="G443" s="2" t="s">
        <v>18</v>
      </c>
      <c r="H443" s="2" t="s">
        <v>16</v>
      </c>
      <c r="I443" s="2" t="s">
        <v>201</v>
      </c>
      <c r="J443" s="2" t="s">
        <v>1231</v>
      </c>
      <c r="L443" s="2" t="s">
        <v>18</v>
      </c>
      <c r="V443" s="2" t="s">
        <v>4599</v>
      </c>
    </row>
    <row r="444" spans="1:22" x14ac:dyDescent="0.25">
      <c r="A444" s="2">
        <v>326360</v>
      </c>
      <c r="B444" s="2" t="s">
        <v>1701</v>
      </c>
      <c r="C444" s="2" t="s">
        <v>477</v>
      </c>
      <c r="D444" s="2" t="s">
        <v>654</v>
      </c>
      <c r="E444" s="2" t="s">
        <v>76</v>
      </c>
      <c r="F444" s="2">
        <v>35112</v>
      </c>
      <c r="G444" s="2" t="s">
        <v>18</v>
      </c>
      <c r="H444" s="2" t="s">
        <v>19</v>
      </c>
      <c r="I444" s="2" t="s">
        <v>201</v>
      </c>
      <c r="J444" s="2" t="s">
        <v>1231</v>
      </c>
      <c r="L444" s="2" t="s">
        <v>18</v>
      </c>
      <c r="V444" s="2" t="s">
        <v>4599</v>
      </c>
    </row>
    <row r="445" spans="1:22" x14ac:dyDescent="0.25">
      <c r="A445" s="2">
        <v>327251</v>
      </c>
      <c r="B445" s="2" t="s">
        <v>1601</v>
      </c>
      <c r="C445" s="2" t="s">
        <v>555</v>
      </c>
      <c r="D445" s="2" t="s">
        <v>615</v>
      </c>
      <c r="E445" s="2" t="s">
        <v>76</v>
      </c>
      <c r="F445" s="2">
        <v>35203</v>
      </c>
      <c r="G445" s="2" t="s">
        <v>18</v>
      </c>
      <c r="H445" s="2" t="s">
        <v>16</v>
      </c>
      <c r="I445" s="2" t="s">
        <v>201</v>
      </c>
      <c r="J445" s="2" t="s">
        <v>1231</v>
      </c>
      <c r="L445" s="2" t="s">
        <v>18</v>
      </c>
      <c r="V445" s="2" t="s">
        <v>4599</v>
      </c>
    </row>
    <row r="446" spans="1:22" x14ac:dyDescent="0.25">
      <c r="A446" s="2">
        <v>328285</v>
      </c>
      <c r="B446" s="2" t="s">
        <v>1456</v>
      </c>
      <c r="C446" s="2" t="s">
        <v>1609</v>
      </c>
      <c r="D446" s="2" t="s">
        <v>1610</v>
      </c>
      <c r="E446" s="2" t="s">
        <v>76</v>
      </c>
      <c r="F446" s="2">
        <v>34054</v>
      </c>
      <c r="G446" s="2" t="s">
        <v>30</v>
      </c>
      <c r="H446" s="2" t="s">
        <v>16</v>
      </c>
      <c r="I446" s="2" t="s">
        <v>201</v>
      </c>
      <c r="J446" s="2" t="s">
        <v>15</v>
      </c>
      <c r="L446" s="2" t="s">
        <v>30</v>
      </c>
      <c r="V446" s="2" t="s">
        <v>4599</v>
      </c>
    </row>
    <row r="447" spans="1:22" x14ac:dyDescent="0.25">
      <c r="A447" s="2">
        <v>328387</v>
      </c>
      <c r="B447" s="2" t="s">
        <v>2110</v>
      </c>
      <c r="C447" s="2" t="s">
        <v>1066</v>
      </c>
      <c r="D447" s="2" t="s">
        <v>452</v>
      </c>
      <c r="E447" s="2" t="s">
        <v>77</v>
      </c>
      <c r="F447" s="2">
        <v>34335</v>
      </c>
      <c r="G447" s="2" t="s">
        <v>18</v>
      </c>
      <c r="H447" s="2" t="s">
        <v>16</v>
      </c>
      <c r="I447" s="2" t="s">
        <v>201</v>
      </c>
      <c r="J447" s="2" t="s">
        <v>15</v>
      </c>
      <c r="L447" s="2" t="s">
        <v>18</v>
      </c>
      <c r="R447" s="2">
        <v>4860</v>
      </c>
      <c r="S447" s="2">
        <v>45509</v>
      </c>
      <c r="T447" s="2">
        <v>70000</v>
      </c>
      <c r="V447" s="2" t="s">
        <v>4599</v>
      </c>
    </row>
    <row r="448" spans="1:22" x14ac:dyDescent="0.25">
      <c r="A448" s="2">
        <v>328922</v>
      </c>
      <c r="B448" s="2" t="s">
        <v>1611</v>
      </c>
      <c r="C448" s="2" t="s">
        <v>623</v>
      </c>
      <c r="D448" s="2" t="s">
        <v>1123</v>
      </c>
      <c r="E448" s="2" t="s">
        <v>77</v>
      </c>
      <c r="F448" s="2">
        <v>33465</v>
      </c>
      <c r="G448" s="2" t="s">
        <v>18</v>
      </c>
      <c r="H448" s="2" t="s">
        <v>16</v>
      </c>
      <c r="I448" s="2" t="s">
        <v>201</v>
      </c>
      <c r="J448" s="2" t="s">
        <v>1231</v>
      </c>
      <c r="L448" s="2" t="s">
        <v>30</v>
      </c>
      <c r="V448" s="2" t="s">
        <v>4599</v>
      </c>
    </row>
    <row r="449" spans="1:33" x14ac:dyDescent="0.25">
      <c r="A449" s="2">
        <v>329359</v>
      </c>
      <c r="B449" s="2" t="s">
        <v>1725</v>
      </c>
      <c r="C449" s="2" t="s">
        <v>214</v>
      </c>
      <c r="D449" s="2" t="s">
        <v>278</v>
      </c>
      <c r="E449" s="2" t="s">
        <v>77</v>
      </c>
      <c r="F449" s="2">
        <v>32380</v>
      </c>
      <c r="G449" s="2" t="s">
        <v>1726</v>
      </c>
      <c r="H449" s="2" t="s">
        <v>16</v>
      </c>
      <c r="I449" s="2" t="s">
        <v>201</v>
      </c>
      <c r="J449" s="2" t="s">
        <v>1231</v>
      </c>
      <c r="L449" s="2" t="s">
        <v>40</v>
      </c>
      <c r="V449" s="2" t="s">
        <v>4599</v>
      </c>
    </row>
    <row r="450" spans="1:33" x14ac:dyDescent="0.25">
      <c r="A450" s="2">
        <v>331027</v>
      </c>
      <c r="B450" s="2" t="s">
        <v>1263</v>
      </c>
      <c r="C450" s="2" t="s">
        <v>246</v>
      </c>
      <c r="D450" s="2" t="s">
        <v>1264</v>
      </c>
      <c r="E450" s="2" t="s">
        <v>76</v>
      </c>
      <c r="F450" s="2">
        <v>32874</v>
      </c>
      <c r="G450" s="2" t="s">
        <v>37</v>
      </c>
      <c r="H450" s="2" t="s">
        <v>16</v>
      </c>
      <c r="I450" s="2" t="s">
        <v>201</v>
      </c>
      <c r="J450" s="2" t="s">
        <v>1231</v>
      </c>
      <c r="L450" s="2" t="s">
        <v>37</v>
      </c>
      <c r="V450" s="2" t="s">
        <v>4599</v>
      </c>
    </row>
    <row r="451" spans="1:33" x14ac:dyDescent="0.25">
      <c r="A451" s="2">
        <v>331185</v>
      </c>
      <c r="B451" s="2" t="s">
        <v>1300</v>
      </c>
      <c r="C451" s="2" t="s">
        <v>229</v>
      </c>
      <c r="D451" s="2" t="s">
        <v>882</v>
      </c>
      <c r="E451" s="2" t="s">
        <v>76</v>
      </c>
      <c r="F451" s="2">
        <v>33534</v>
      </c>
      <c r="G451" s="2" t="s">
        <v>37</v>
      </c>
      <c r="H451" s="2" t="s">
        <v>16</v>
      </c>
      <c r="I451" s="2" t="s">
        <v>201</v>
      </c>
      <c r="J451" s="2" t="s">
        <v>15</v>
      </c>
      <c r="L451" s="2" t="s">
        <v>18</v>
      </c>
      <c r="V451" s="2" t="s">
        <v>4599</v>
      </c>
    </row>
    <row r="452" spans="1:33" x14ac:dyDescent="0.25">
      <c r="A452" s="2">
        <v>319934</v>
      </c>
      <c r="B452" s="2" t="s">
        <v>1892</v>
      </c>
      <c r="C452" s="2" t="s">
        <v>1893</v>
      </c>
      <c r="D452" s="2" t="s">
        <v>882</v>
      </c>
      <c r="E452" s="2" t="s">
        <v>77</v>
      </c>
      <c r="F452" s="2">
        <v>34335</v>
      </c>
      <c r="G452" s="2" t="s">
        <v>18</v>
      </c>
      <c r="H452" s="2" t="s">
        <v>16</v>
      </c>
      <c r="I452" s="2" t="s">
        <v>201</v>
      </c>
      <c r="J452" s="2" t="s">
        <v>1231</v>
      </c>
      <c r="L452" s="2" t="s">
        <v>18</v>
      </c>
      <c r="V452" s="2" t="s">
        <v>4599</v>
      </c>
      <c r="AF452" s="2" t="s">
        <v>4566</v>
      </c>
      <c r="AG452" s="2" t="s">
        <v>4566</v>
      </c>
    </row>
    <row r="453" spans="1:33" x14ac:dyDescent="0.25">
      <c r="A453" s="2">
        <v>321430</v>
      </c>
      <c r="B453" s="2" t="s">
        <v>713</v>
      </c>
      <c r="C453" s="2" t="s">
        <v>1289</v>
      </c>
      <c r="D453" s="2" t="s">
        <v>452</v>
      </c>
      <c r="E453" s="2" t="s">
        <v>77</v>
      </c>
      <c r="F453" s="2">
        <v>33611</v>
      </c>
      <c r="G453" s="2" t="s">
        <v>1290</v>
      </c>
      <c r="H453" s="2" t="s">
        <v>16</v>
      </c>
      <c r="I453" s="2" t="s">
        <v>201</v>
      </c>
      <c r="J453" s="2" t="s">
        <v>1231</v>
      </c>
      <c r="L453" s="2" t="s">
        <v>18</v>
      </c>
      <c r="V453" s="2" t="s">
        <v>4599</v>
      </c>
      <c r="AG453" s="2" t="s">
        <v>4566</v>
      </c>
    </row>
    <row r="454" spans="1:33" x14ac:dyDescent="0.25">
      <c r="A454" s="2">
        <v>322953</v>
      </c>
      <c r="B454" s="2" t="s">
        <v>1819</v>
      </c>
      <c r="C454" s="2" t="s">
        <v>1040</v>
      </c>
      <c r="D454" s="2" t="s">
        <v>764</v>
      </c>
      <c r="E454" s="2" t="s">
        <v>76</v>
      </c>
      <c r="F454" s="2">
        <v>32980</v>
      </c>
      <c r="G454" s="2" t="s">
        <v>18</v>
      </c>
      <c r="H454" s="2" t="s">
        <v>16</v>
      </c>
      <c r="I454" s="2" t="s">
        <v>201</v>
      </c>
      <c r="J454" s="2" t="s">
        <v>15</v>
      </c>
      <c r="L454" s="2" t="s">
        <v>73</v>
      </c>
      <c r="V454" s="2" t="s">
        <v>4599</v>
      </c>
      <c r="AE454" s="2" t="s">
        <v>4566</v>
      </c>
      <c r="AF454" s="2" t="s">
        <v>4566</v>
      </c>
      <c r="AG454" s="2" t="s">
        <v>4566</v>
      </c>
    </row>
    <row r="455" spans="1:33" x14ac:dyDescent="0.25">
      <c r="A455" s="2">
        <v>323305</v>
      </c>
      <c r="B455" s="2" t="s">
        <v>1333</v>
      </c>
      <c r="C455" s="2" t="s">
        <v>663</v>
      </c>
      <c r="D455" s="2" t="s">
        <v>383</v>
      </c>
      <c r="E455" s="2" t="s">
        <v>76</v>
      </c>
      <c r="F455" s="2">
        <v>34516</v>
      </c>
      <c r="G455" s="2" t="s">
        <v>542</v>
      </c>
      <c r="H455" s="2" t="s">
        <v>16</v>
      </c>
      <c r="I455" s="2" t="s">
        <v>201</v>
      </c>
      <c r="J455" s="2" t="s">
        <v>1231</v>
      </c>
      <c r="L455" s="2" t="s">
        <v>40</v>
      </c>
      <c r="V455" s="2" t="s">
        <v>4599</v>
      </c>
      <c r="AG455" s="2" t="s">
        <v>4566</v>
      </c>
    </row>
    <row r="456" spans="1:33" x14ac:dyDescent="0.25">
      <c r="A456" s="2">
        <v>323992</v>
      </c>
      <c r="B456" s="2" t="s">
        <v>2006</v>
      </c>
      <c r="C456" s="2" t="s">
        <v>956</v>
      </c>
      <c r="D456" s="2" t="s">
        <v>322</v>
      </c>
      <c r="E456" s="2" t="s">
        <v>77</v>
      </c>
      <c r="F456" s="2">
        <v>34105</v>
      </c>
      <c r="G456" s="2" t="s">
        <v>18</v>
      </c>
      <c r="H456" s="2" t="s">
        <v>16</v>
      </c>
      <c r="I456" s="2" t="s">
        <v>201</v>
      </c>
      <c r="J456" s="2" t="s">
        <v>1231</v>
      </c>
      <c r="L456" s="2" t="s">
        <v>18</v>
      </c>
      <c r="V456" s="2" t="s">
        <v>4599</v>
      </c>
      <c r="AG456" s="2" t="s">
        <v>4566</v>
      </c>
    </row>
    <row r="457" spans="1:33" x14ac:dyDescent="0.25">
      <c r="A457" s="2">
        <v>325999</v>
      </c>
      <c r="B457" s="2" t="s">
        <v>1894</v>
      </c>
      <c r="C457" s="2" t="s">
        <v>1051</v>
      </c>
      <c r="D457" s="2" t="s">
        <v>219</v>
      </c>
      <c r="E457" s="2" t="s">
        <v>77</v>
      </c>
      <c r="F457" s="2">
        <v>34899</v>
      </c>
      <c r="G457" s="2" t="s">
        <v>213</v>
      </c>
      <c r="H457" s="2" t="s">
        <v>16</v>
      </c>
      <c r="I457" s="2" t="s">
        <v>201</v>
      </c>
      <c r="J457" s="2" t="s">
        <v>1231</v>
      </c>
      <c r="L457" s="2" t="s">
        <v>18</v>
      </c>
      <c r="V457" s="2" t="s">
        <v>4599</v>
      </c>
      <c r="AG457" s="2" t="s">
        <v>4566</v>
      </c>
    </row>
    <row r="458" spans="1:33" x14ac:dyDescent="0.25">
      <c r="A458" s="2">
        <v>301367</v>
      </c>
      <c r="B458" s="2" t="s">
        <v>1265</v>
      </c>
      <c r="C458" s="2" t="s">
        <v>326</v>
      </c>
      <c r="D458" s="2" t="s">
        <v>1266</v>
      </c>
      <c r="E458" s="2" t="s">
        <v>76</v>
      </c>
      <c r="F458" s="2">
        <v>30610</v>
      </c>
      <c r="G458" s="2" t="s">
        <v>662</v>
      </c>
      <c r="H458" s="2" t="s">
        <v>16</v>
      </c>
      <c r="I458" s="2" t="s">
        <v>201</v>
      </c>
      <c r="J458" s="2" t="s">
        <v>15</v>
      </c>
      <c r="L458" s="2" t="s">
        <v>58</v>
      </c>
      <c r="V458" s="2" t="s">
        <v>4599</v>
      </c>
    </row>
    <row r="459" spans="1:33" x14ac:dyDescent="0.25">
      <c r="A459" s="2">
        <v>307444</v>
      </c>
      <c r="B459" s="2" t="s">
        <v>1702</v>
      </c>
      <c r="C459" s="2" t="s">
        <v>362</v>
      </c>
      <c r="D459" s="2" t="s">
        <v>240</v>
      </c>
      <c r="E459" s="2" t="s">
        <v>76</v>
      </c>
      <c r="F459" s="2">
        <v>31692</v>
      </c>
      <c r="G459" s="2" t="s">
        <v>18</v>
      </c>
      <c r="H459" s="2" t="s">
        <v>16</v>
      </c>
      <c r="I459" s="2" t="s">
        <v>201</v>
      </c>
      <c r="J459" s="2" t="s">
        <v>1231</v>
      </c>
      <c r="L459" s="2" t="s">
        <v>18</v>
      </c>
      <c r="V459" s="2" t="s">
        <v>4599</v>
      </c>
    </row>
    <row r="460" spans="1:33" x14ac:dyDescent="0.25">
      <c r="A460" s="2">
        <v>307997</v>
      </c>
      <c r="B460" s="2" t="s">
        <v>1613</v>
      </c>
      <c r="C460" s="2" t="s">
        <v>499</v>
      </c>
      <c r="D460" s="2" t="s">
        <v>374</v>
      </c>
      <c r="E460" s="2" t="s">
        <v>77</v>
      </c>
      <c r="F460" s="2">
        <v>31414</v>
      </c>
      <c r="G460" s="2" t="s">
        <v>18</v>
      </c>
      <c r="H460" s="2" t="s">
        <v>16</v>
      </c>
      <c r="I460" s="2" t="s">
        <v>201</v>
      </c>
      <c r="J460" s="2" t="s">
        <v>1231</v>
      </c>
      <c r="L460" s="2" t="s">
        <v>18</v>
      </c>
      <c r="V460" s="2" t="s">
        <v>4599</v>
      </c>
    </row>
    <row r="461" spans="1:33" x14ac:dyDescent="0.25">
      <c r="A461" s="2">
        <v>313802</v>
      </c>
      <c r="B461" s="2" t="s">
        <v>1374</v>
      </c>
      <c r="C461" s="2" t="s">
        <v>351</v>
      </c>
      <c r="D461" s="2" t="s">
        <v>1714</v>
      </c>
      <c r="E461" s="2" t="s">
        <v>76</v>
      </c>
      <c r="F461" s="2">
        <v>28722</v>
      </c>
      <c r="G461" s="2" t="s">
        <v>1715</v>
      </c>
      <c r="H461" s="2" t="s">
        <v>16</v>
      </c>
      <c r="I461" s="2" t="s">
        <v>201</v>
      </c>
      <c r="V461" s="2" t="s">
        <v>4599</v>
      </c>
    </row>
    <row r="462" spans="1:33" x14ac:dyDescent="0.25">
      <c r="A462" s="2">
        <v>320521</v>
      </c>
      <c r="B462" s="2" t="s">
        <v>1593</v>
      </c>
      <c r="C462" s="2" t="s">
        <v>321</v>
      </c>
      <c r="D462" s="2" t="s">
        <v>292</v>
      </c>
      <c r="E462" s="2" t="s">
        <v>76</v>
      </c>
      <c r="F462" s="2">
        <v>33239</v>
      </c>
      <c r="G462" s="2" t="s">
        <v>18</v>
      </c>
      <c r="H462" s="2" t="s">
        <v>16</v>
      </c>
      <c r="I462" s="2" t="s">
        <v>201</v>
      </c>
      <c r="J462" s="2" t="s">
        <v>1231</v>
      </c>
      <c r="L462" s="2" t="s">
        <v>18</v>
      </c>
      <c r="V462" s="2" t="s">
        <v>4599</v>
      </c>
    </row>
    <row r="463" spans="1:33" x14ac:dyDescent="0.25">
      <c r="A463" s="2">
        <v>323292</v>
      </c>
      <c r="B463" s="2" t="s">
        <v>1719</v>
      </c>
      <c r="C463" s="2" t="s">
        <v>246</v>
      </c>
      <c r="D463" s="2" t="s">
        <v>861</v>
      </c>
      <c r="E463" s="2" t="s">
        <v>76</v>
      </c>
      <c r="F463" s="2">
        <v>34367</v>
      </c>
      <c r="G463" s="2" t="s">
        <v>1720</v>
      </c>
      <c r="H463" s="2" t="s">
        <v>16</v>
      </c>
      <c r="I463" s="2" t="s">
        <v>201</v>
      </c>
      <c r="J463" s="2" t="s">
        <v>1231</v>
      </c>
      <c r="L463" s="2" t="s">
        <v>67</v>
      </c>
      <c r="R463" s="2">
        <v>4784</v>
      </c>
      <c r="S463" s="2">
        <v>45504</v>
      </c>
      <c r="T463" s="2">
        <v>70000</v>
      </c>
      <c r="V463" s="2" t="s">
        <v>4599</v>
      </c>
    </row>
    <row r="464" spans="1:33" x14ac:dyDescent="0.25">
      <c r="A464" s="2">
        <v>323665</v>
      </c>
      <c r="B464" s="2" t="s">
        <v>1600</v>
      </c>
      <c r="C464" s="2" t="s">
        <v>297</v>
      </c>
      <c r="D464" s="2" t="s">
        <v>322</v>
      </c>
      <c r="E464" s="2" t="s">
        <v>77</v>
      </c>
      <c r="F464" s="2">
        <v>35120</v>
      </c>
      <c r="G464" s="2" t="s">
        <v>18</v>
      </c>
      <c r="H464" s="2" t="s">
        <v>16</v>
      </c>
      <c r="I464" s="2" t="s">
        <v>201</v>
      </c>
      <c r="J464" s="2" t="s">
        <v>1231</v>
      </c>
      <c r="L464" s="2" t="s">
        <v>30</v>
      </c>
      <c r="V464" s="2" t="s">
        <v>4599</v>
      </c>
    </row>
    <row r="465" spans="1:33" x14ac:dyDescent="0.25">
      <c r="A465" s="2">
        <v>326878</v>
      </c>
      <c r="B465" s="2" t="s">
        <v>1724</v>
      </c>
      <c r="C465" s="2" t="s">
        <v>870</v>
      </c>
      <c r="D465" s="2" t="s">
        <v>447</v>
      </c>
      <c r="E465" s="2" t="s">
        <v>77</v>
      </c>
      <c r="F465" s="2">
        <v>34572</v>
      </c>
      <c r="G465" s="2" t="s">
        <v>18</v>
      </c>
      <c r="H465" s="2" t="s">
        <v>16</v>
      </c>
      <c r="I465" s="2" t="s">
        <v>201</v>
      </c>
      <c r="J465" s="2" t="s">
        <v>1231</v>
      </c>
      <c r="L465" s="2" t="s">
        <v>18</v>
      </c>
      <c r="V465" s="2" t="s">
        <v>4599</v>
      </c>
    </row>
    <row r="466" spans="1:33" x14ac:dyDescent="0.25">
      <c r="A466" s="2">
        <v>322576</v>
      </c>
      <c r="B466" s="2" t="s">
        <v>1277</v>
      </c>
      <c r="C466" s="2" t="s">
        <v>231</v>
      </c>
      <c r="D466" s="2" t="s">
        <v>1718</v>
      </c>
      <c r="E466" s="2" t="s">
        <v>76</v>
      </c>
      <c r="F466" s="2">
        <v>34481</v>
      </c>
      <c r="G466" s="2" t="s">
        <v>18</v>
      </c>
      <c r="H466" s="2" t="s">
        <v>16</v>
      </c>
      <c r="I466" s="2" t="s">
        <v>201</v>
      </c>
      <c r="J466" s="2" t="s">
        <v>15</v>
      </c>
      <c r="L466" s="2" t="s">
        <v>18</v>
      </c>
      <c r="V466" s="2" t="s">
        <v>4599</v>
      </c>
      <c r="AE466" s="2" t="s">
        <v>4566</v>
      </c>
      <c r="AF466" s="2" t="s">
        <v>4566</v>
      </c>
      <c r="AG466" s="2" t="s">
        <v>4566</v>
      </c>
    </row>
    <row r="467" spans="1:33" x14ac:dyDescent="0.25">
      <c r="A467" s="2">
        <v>333253</v>
      </c>
      <c r="B467" s="2" t="s">
        <v>1824</v>
      </c>
      <c r="C467" s="2" t="s">
        <v>281</v>
      </c>
      <c r="D467" s="2" t="s">
        <v>1825</v>
      </c>
      <c r="E467" s="2" t="s">
        <v>77</v>
      </c>
      <c r="F467" s="2">
        <v>35230</v>
      </c>
      <c r="G467" s="2" t="s">
        <v>662</v>
      </c>
      <c r="H467" s="2" t="s">
        <v>16</v>
      </c>
      <c r="I467" s="2" t="s">
        <v>201</v>
      </c>
      <c r="J467" s="2" t="s">
        <v>1231</v>
      </c>
      <c r="L467" s="2" t="s">
        <v>1736</v>
      </c>
      <c r="V467" s="2" t="s">
        <v>4602</v>
      </c>
      <c r="AG467" s="2" t="s">
        <v>4566</v>
      </c>
    </row>
    <row r="468" spans="1:33" x14ac:dyDescent="0.25">
      <c r="A468" s="2">
        <v>305740</v>
      </c>
      <c r="B468" s="2" t="s">
        <v>1828</v>
      </c>
      <c r="C468" s="2" t="s">
        <v>248</v>
      </c>
      <c r="D468" s="2" t="s">
        <v>452</v>
      </c>
      <c r="E468" s="2" t="s">
        <v>76</v>
      </c>
      <c r="F468" s="2">
        <v>29952</v>
      </c>
      <c r="G468" s="2" t="s">
        <v>1829</v>
      </c>
      <c r="H468" s="2" t="s">
        <v>16</v>
      </c>
      <c r="I468" s="2" t="s">
        <v>201</v>
      </c>
      <c r="J468" s="2" t="s">
        <v>1231</v>
      </c>
      <c r="L468" s="2" t="s">
        <v>30</v>
      </c>
      <c r="V468" s="2" t="s">
        <v>4602</v>
      </c>
    </row>
    <row r="469" spans="1:33" x14ac:dyDescent="0.25">
      <c r="A469" s="2">
        <v>312528</v>
      </c>
      <c r="B469" s="2" t="s">
        <v>1745</v>
      </c>
      <c r="C469" s="2" t="s">
        <v>252</v>
      </c>
      <c r="D469" s="2" t="s">
        <v>1746</v>
      </c>
      <c r="E469" s="2" t="s">
        <v>76</v>
      </c>
      <c r="F469" s="2">
        <v>29920</v>
      </c>
      <c r="G469" s="2" t="s">
        <v>1747</v>
      </c>
      <c r="H469" s="2" t="s">
        <v>16</v>
      </c>
      <c r="I469" s="2" t="s">
        <v>201</v>
      </c>
      <c r="J469" s="2" t="s">
        <v>1231</v>
      </c>
      <c r="L469" s="2" t="s">
        <v>61</v>
      </c>
      <c r="V469" s="2" t="s">
        <v>4602</v>
      </c>
    </row>
    <row r="470" spans="1:33" x14ac:dyDescent="0.25">
      <c r="A470" s="2">
        <v>315416</v>
      </c>
      <c r="B470" s="2" t="s">
        <v>1633</v>
      </c>
      <c r="C470" s="2" t="s">
        <v>1634</v>
      </c>
      <c r="D470" s="2" t="s">
        <v>848</v>
      </c>
      <c r="E470" s="2" t="s">
        <v>77</v>
      </c>
      <c r="F470" s="2">
        <v>32791</v>
      </c>
      <c r="G470" s="2" t="s">
        <v>418</v>
      </c>
      <c r="H470" s="2" t="s">
        <v>16</v>
      </c>
      <c r="I470" s="2" t="s">
        <v>201</v>
      </c>
      <c r="J470" s="2" t="s">
        <v>15</v>
      </c>
      <c r="L470" s="2" t="s">
        <v>30</v>
      </c>
      <c r="V470" s="2" t="s">
        <v>4602</v>
      </c>
    </row>
    <row r="471" spans="1:33" x14ac:dyDescent="0.25">
      <c r="A471" s="2">
        <v>318591</v>
      </c>
      <c r="B471" s="2" t="s">
        <v>1748</v>
      </c>
      <c r="C471" s="2" t="s">
        <v>1749</v>
      </c>
      <c r="D471" s="2" t="s">
        <v>1750</v>
      </c>
      <c r="E471" s="2" t="s">
        <v>77</v>
      </c>
      <c r="F471" s="2">
        <v>31797</v>
      </c>
      <c r="G471" s="2" t="s">
        <v>1751</v>
      </c>
      <c r="H471" s="2" t="s">
        <v>16</v>
      </c>
      <c r="I471" s="2" t="s">
        <v>201</v>
      </c>
      <c r="J471" s="2" t="s">
        <v>15</v>
      </c>
      <c r="L471" s="2" t="s">
        <v>30</v>
      </c>
      <c r="V471" s="2" t="s">
        <v>4602</v>
      </c>
    </row>
    <row r="472" spans="1:33" x14ac:dyDescent="0.25">
      <c r="A472" s="2">
        <v>319541</v>
      </c>
      <c r="B472" s="2" t="s">
        <v>1496</v>
      </c>
      <c r="C472" s="2" t="s">
        <v>229</v>
      </c>
      <c r="D472" s="2" t="s">
        <v>533</v>
      </c>
      <c r="E472" s="2" t="s">
        <v>76</v>
      </c>
      <c r="F472" s="2">
        <v>31566</v>
      </c>
      <c r="G472" s="2" t="s">
        <v>796</v>
      </c>
      <c r="H472" s="2" t="s">
        <v>16</v>
      </c>
      <c r="I472" s="2" t="s">
        <v>201</v>
      </c>
      <c r="J472" s="2" t="s">
        <v>1231</v>
      </c>
      <c r="L472" s="2" t="s">
        <v>18</v>
      </c>
      <c r="V472" s="2" t="s">
        <v>4602</v>
      </c>
    </row>
    <row r="473" spans="1:33" x14ac:dyDescent="0.25">
      <c r="A473" s="2">
        <v>319653</v>
      </c>
      <c r="B473" s="2" t="s">
        <v>1394</v>
      </c>
      <c r="C473" s="2" t="s">
        <v>1108</v>
      </c>
      <c r="D473" s="2" t="s">
        <v>857</v>
      </c>
      <c r="E473" s="2" t="s">
        <v>77</v>
      </c>
      <c r="F473" s="2">
        <v>33332</v>
      </c>
      <c r="G473" s="2" t="s">
        <v>430</v>
      </c>
      <c r="H473" s="2" t="s">
        <v>16</v>
      </c>
      <c r="I473" s="2" t="s">
        <v>201</v>
      </c>
      <c r="J473" s="2" t="s">
        <v>1231</v>
      </c>
      <c r="L473" s="2" t="s">
        <v>30</v>
      </c>
      <c r="V473" s="2" t="s">
        <v>4602</v>
      </c>
    </row>
    <row r="474" spans="1:33" x14ac:dyDescent="0.25">
      <c r="A474" s="2">
        <v>319879</v>
      </c>
      <c r="B474" s="2" t="s">
        <v>1897</v>
      </c>
      <c r="C474" s="2" t="s">
        <v>252</v>
      </c>
      <c r="D474" s="2" t="s">
        <v>409</v>
      </c>
      <c r="E474" s="2" t="s">
        <v>77</v>
      </c>
      <c r="F474" s="2">
        <v>31319</v>
      </c>
      <c r="G474" s="2" t="s">
        <v>18</v>
      </c>
      <c r="H474" s="2" t="s">
        <v>16</v>
      </c>
      <c r="I474" s="2" t="s">
        <v>201</v>
      </c>
      <c r="J474" s="2" t="s">
        <v>1231</v>
      </c>
      <c r="L474" s="2" t="s">
        <v>18</v>
      </c>
      <c r="V474" s="2" t="s">
        <v>4602</v>
      </c>
    </row>
    <row r="475" spans="1:33" x14ac:dyDescent="0.25">
      <c r="A475" s="2">
        <v>320394</v>
      </c>
      <c r="B475" s="2" t="s">
        <v>1752</v>
      </c>
      <c r="C475" s="2" t="s">
        <v>1133</v>
      </c>
      <c r="D475" s="2" t="s">
        <v>502</v>
      </c>
      <c r="E475" s="2" t="s">
        <v>76</v>
      </c>
      <c r="F475" s="2">
        <v>33534</v>
      </c>
      <c r="G475" s="2" t="s">
        <v>920</v>
      </c>
      <c r="H475" s="2" t="s">
        <v>16</v>
      </c>
      <c r="I475" s="2" t="s">
        <v>201</v>
      </c>
      <c r="J475" s="2" t="s">
        <v>1231</v>
      </c>
      <c r="L475" s="2" t="s">
        <v>18</v>
      </c>
      <c r="V475" s="2" t="s">
        <v>4602</v>
      </c>
    </row>
    <row r="476" spans="1:33" x14ac:dyDescent="0.25">
      <c r="A476" s="2">
        <v>322810</v>
      </c>
      <c r="B476" s="2" t="s">
        <v>1822</v>
      </c>
      <c r="C476" s="2" t="s">
        <v>266</v>
      </c>
      <c r="D476" s="2" t="s">
        <v>452</v>
      </c>
      <c r="E476" s="2" t="s">
        <v>77</v>
      </c>
      <c r="F476" s="2">
        <v>33614</v>
      </c>
      <c r="G476" s="2" t="s">
        <v>18</v>
      </c>
      <c r="H476" s="2" t="s">
        <v>16</v>
      </c>
      <c r="I476" s="2" t="s">
        <v>201</v>
      </c>
      <c r="J476" s="2" t="s">
        <v>15</v>
      </c>
      <c r="L476" s="2" t="s">
        <v>18</v>
      </c>
      <c r="V476" s="2" t="s">
        <v>4602</v>
      </c>
    </row>
    <row r="477" spans="1:33" x14ac:dyDescent="0.25">
      <c r="A477" s="2">
        <v>323369</v>
      </c>
      <c r="B477" s="2" t="s">
        <v>1737</v>
      </c>
      <c r="C477" s="2" t="s">
        <v>436</v>
      </c>
      <c r="D477" s="2" t="s">
        <v>1738</v>
      </c>
      <c r="E477" s="2" t="s">
        <v>77</v>
      </c>
      <c r="F477" s="2">
        <v>33444</v>
      </c>
      <c r="G477" s="2" t="s">
        <v>1739</v>
      </c>
      <c r="H477" s="2" t="s">
        <v>16</v>
      </c>
      <c r="I477" s="2" t="s">
        <v>201</v>
      </c>
      <c r="J477" s="2" t="s">
        <v>15</v>
      </c>
      <c r="L477" s="2" t="s">
        <v>18</v>
      </c>
      <c r="V477" s="2" t="s">
        <v>4602</v>
      </c>
    </row>
    <row r="478" spans="1:33" x14ac:dyDescent="0.25">
      <c r="A478" s="2">
        <v>323923</v>
      </c>
      <c r="B478" s="2" t="s">
        <v>1625</v>
      </c>
      <c r="C478" s="2" t="s">
        <v>381</v>
      </c>
      <c r="D478" s="2" t="s">
        <v>234</v>
      </c>
      <c r="E478" s="2" t="s">
        <v>76</v>
      </c>
      <c r="F478" s="2">
        <v>33239</v>
      </c>
      <c r="G478" s="2" t="s">
        <v>18</v>
      </c>
      <c r="H478" s="2" t="s">
        <v>16</v>
      </c>
      <c r="I478" s="2" t="s">
        <v>201</v>
      </c>
      <c r="J478" s="2" t="s">
        <v>1231</v>
      </c>
      <c r="L478" s="2" t="s">
        <v>18</v>
      </c>
      <c r="V478" s="2" t="s">
        <v>4602</v>
      </c>
    </row>
    <row r="479" spans="1:33" x14ac:dyDescent="0.25">
      <c r="A479" s="2">
        <v>324231</v>
      </c>
      <c r="B479" s="2" t="s">
        <v>1823</v>
      </c>
      <c r="C479" s="2" t="s">
        <v>689</v>
      </c>
      <c r="D479" s="2" t="s">
        <v>374</v>
      </c>
      <c r="E479" s="2" t="s">
        <v>76</v>
      </c>
      <c r="F479" s="2">
        <v>31462</v>
      </c>
      <c r="G479" s="2" t="s">
        <v>18</v>
      </c>
      <c r="H479" s="2" t="s">
        <v>16</v>
      </c>
      <c r="I479" s="2" t="s">
        <v>201</v>
      </c>
      <c r="J479" s="2" t="s">
        <v>15</v>
      </c>
      <c r="L479" s="2" t="s">
        <v>18</v>
      </c>
      <c r="V479" s="2" t="s">
        <v>4602</v>
      </c>
    </row>
    <row r="480" spans="1:33" x14ac:dyDescent="0.25">
      <c r="A480" s="2">
        <v>324548</v>
      </c>
      <c r="B480" s="2" t="s">
        <v>1292</v>
      </c>
      <c r="C480" s="2" t="s">
        <v>326</v>
      </c>
      <c r="D480" s="2" t="s">
        <v>311</v>
      </c>
      <c r="E480" s="2" t="s">
        <v>76</v>
      </c>
      <c r="F480" s="2">
        <v>34927</v>
      </c>
      <c r="G480" s="2" t="s">
        <v>1293</v>
      </c>
      <c r="H480" s="2" t="s">
        <v>16</v>
      </c>
      <c r="I480" s="2" t="s">
        <v>201</v>
      </c>
      <c r="J480" s="2" t="s">
        <v>15</v>
      </c>
      <c r="L480" s="2" t="s">
        <v>30</v>
      </c>
      <c r="V480" s="2" t="s">
        <v>4602</v>
      </c>
    </row>
    <row r="481" spans="1:22" x14ac:dyDescent="0.25">
      <c r="A481" s="2">
        <v>324655</v>
      </c>
      <c r="B481" s="2" t="s">
        <v>1830</v>
      </c>
      <c r="C481" s="2" t="s">
        <v>1831</v>
      </c>
      <c r="D481" s="2" t="s">
        <v>216</v>
      </c>
      <c r="E481" s="2" t="s">
        <v>76</v>
      </c>
      <c r="F481" s="2">
        <v>35065</v>
      </c>
      <c r="G481" s="2" t="s">
        <v>18</v>
      </c>
      <c r="H481" s="2" t="s">
        <v>16</v>
      </c>
      <c r="I481" s="2" t="s">
        <v>201</v>
      </c>
      <c r="J481" s="2" t="s">
        <v>1231</v>
      </c>
      <c r="L481" s="2" t="s">
        <v>18</v>
      </c>
      <c r="V481" s="2" t="s">
        <v>4602</v>
      </c>
    </row>
    <row r="482" spans="1:22" x14ac:dyDescent="0.25">
      <c r="A482" s="2">
        <v>324982</v>
      </c>
      <c r="B482" s="2" t="s">
        <v>1626</v>
      </c>
      <c r="C482" s="2" t="s">
        <v>233</v>
      </c>
      <c r="D482" s="2" t="s">
        <v>1627</v>
      </c>
      <c r="E482" s="2" t="s">
        <v>76</v>
      </c>
      <c r="F482" s="2">
        <v>33971</v>
      </c>
      <c r="G482" s="2" t="s">
        <v>18</v>
      </c>
      <c r="H482" s="2" t="s">
        <v>16</v>
      </c>
      <c r="I482" s="2" t="s">
        <v>201</v>
      </c>
      <c r="J482" s="2" t="s">
        <v>1231</v>
      </c>
      <c r="L482" s="2" t="s">
        <v>18</v>
      </c>
      <c r="V482" s="2" t="s">
        <v>4602</v>
      </c>
    </row>
    <row r="483" spans="1:22" x14ac:dyDescent="0.25">
      <c r="A483" s="2">
        <v>325490</v>
      </c>
      <c r="B483" s="2" t="s">
        <v>1621</v>
      </c>
      <c r="C483" s="2" t="s">
        <v>252</v>
      </c>
      <c r="D483" s="2" t="s">
        <v>322</v>
      </c>
      <c r="E483" s="2" t="s">
        <v>76</v>
      </c>
      <c r="F483" s="2">
        <v>34558</v>
      </c>
      <c r="G483" s="2" t="s">
        <v>18</v>
      </c>
      <c r="H483" s="2" t="s">
        <v>16</v>
      </c>
      <c r="I483" s="2" t="s">
        <v>201</v>
      </c>
      <c r="J483" s="2" t="s">
        <v>1231</v>
      </c>
      <c r="L483" s="2" t="s">
        <v>18</v>
      </c>
      <c r="V483" s="2" t="s">
        <v>4602</v>
      </c>
    </row>
    <row r="484" spans="1:22" x14ac:dyDescent="0.25">
      <c r="A484" s="2">
        <v>325506</v>
      </c>
      <c r="B484" s="2" t="s">
        <v>1628</v>
      </c>
      <c r="C484" s="2" t="s">
        <v>1629</v>
      </c>
      <c r="D484" s="2" t="s">
        <v>1288</v>
      </c>
      <c r="E484" s="2" t="s">
        <v>76</v>
      </c>
      <c r="F484" s="2">
        <v>35431</v>
      </c>
      <c r="G484" s="2" t="s">
        <v>18</v>
      </c>
      <c r="H484" s="2" t="s">
        <v>16</v>
      </c>
      <c r="I484" s="2" t="s">
        <v>201</v>
      </c>
      <c r="J484" s="2" t="s">
        <v>15</v>
      </c>
      <c r="L484" s="2" t="s">
        <v>18</v>
      </c>
      <c r="V484" s="2" t="s">
        <v>4602</v>
      </c>
    </row>
    <row r="485" spans="1:22" x14ac:dyDescent="0.25">
      <c r="A485" s="2">
        <v>325861</v>
      </c>
      <c r="B485" s="2" t="s">
        <v>1395</v>
      </c>
      <c r="C485" s="2" t="s">
        <v>350</v>
      </c>
      <c r="D485" s="2" t="s">
        <v>1396</v>
      </c>
      <c r="E485" s="2" t="s">
        <v>77</v>
      </c>
      <c r="F485" s="2">
        <v>33523</v>
      </c>
      <c r="G485" s="2" t="s">
        <v>213</v>
      </c>
      <c r="H485" s="2" t="s">
        <v>16</v>
      </c>
      <c r="I485" s="2" t="s">
        <v>201</v>
      </c>
      <c r="J485" s="2" t="s">
        <v>15</v>
      </c>
      <c r="L485" s="2" t="s">
        <v>30</v>
      </c>
      <c r="V485" s="2" t="s">
        <v>4602</v>
      </c>
    </row>
    <row r="486" spans="1:22" x14ac:dyDescent="0.25">
      <c r="A486" s="2">
        <v>325878</v>
      </c>
      <c r="B486" s="2" t="s">
        <v>1896</v>
      </c>
      <c r="C486" s="2" t="s">
        <v>998</v>
      </c>
      <c r="D486" s="2" t="s">
        <v>853</v>
      </c>
      <c r="E486" s="2" t="s">
        <v>76</v>
      </c>
      <c r="F486" s="2">
        <v>32143</v>
      </c>
      <c r="G486" s="2" t="s">
        <v>67</v>
      </c>
      <c r="H486" s="2" t="s">
        <v>16</v>
      </c>
      <c r="I486" s="2" t="s">
        <v>201</v>
      </c>
      <c r="J486" s="2" t="s">
        <v>1231</v>
      </c>
      <c r="L486" s="2" t="s">
        <v>73</v>
      </c>
      <c r="V486" s="2" t="s">
        <v>4602</v>
      </c>
    </row>
    <row r="487" spans="1:22" x14ac:dyDescent="0.25">
      <c r="A487" s="2">
        <v>326237</v>
      </c>
      <c r="B487" s="2" t="s">
        <v>1729</v>
      </c>
      <c r="C487" s="2" t="s">
        <v>221</v>
      </c>
      <c r="D487" s="2" t="s">
        <v>283</v>
      </c>
      <c r="E487" s="2" t="s">
        <v>77</v>
      </c>
      <c r="F487" s="2">
        <v>31787</v>
      </c>
      <c r="G487" s="2" t="s">
        <v>1730</v>
      </c>
      <c r="H487" s="2" t="s">
        <v>16</v>
      </c>
      <c r="I487" s="2" t="s">
        <v>201</v>
      </c>
      <c r="J487" s="2" t="s">
        <v>1231</v>
      </c>
      <c r="L487" s="2" t="s">
        <v>30</v>
      </c>
      <c r="V487" s="2" t="s">
        <v>4602</v>
      </c>
    </row>
    <row r="488" spans="1:22" x14ac:dyDescent="0.25">
      <c r="A488" s="2">
        <v>326247</v>
      </c>
      <c r="B488" s="2" t="s">
        <v>1895</v>
      </c>
      <c r="C488" s="2" t="s">
        <v>229</v>
      </c>
      <c r="D488" s="2" t="s">
        <v>267</v>
      </c>
      <c r="E488" s="2" t="s">
        <v>76</v>
      </c>
      <c r="F488" s="2">
        <v>35457</v>
      </c>
      <c r="G488" s="2" t="s">
        <v>1257</v>
      </c>
      <c r="H488" s="2" t="s">
        <v>16</v>
      </c>
      <c r="I488" s="2" t="s">
        <v>201</v>
      </c>
      <c r="J488" s="2" t="s">
        <v>1231</v>
      </c>
      <c r="L488" s="2" t="s">
        <v>47</v>
      </c>
      <c r="V488" s="2" t="s">
        <v>4602</v>
      </c>
    </row>
    <row r="489" spans="1:22" x14ac:dyDescent="0.25">
      <c r="A489" s="2">
        <v>326361</v>
      </c>
      <c r="B489" s="2" t="s">
        <v>1899</v>
      </c>
      <c r="C489" s="2" t="s">
        <v>1900</v>
      </c>
      <c r="D489" s="2" t="s">
        <v>272</v>
      </c>
      <c r="E489" s="2" t="s">
        <v>76</v>
      </c>
      <c r="F489" s="2">
        <v>27151</v>
      </c>
      <c r="G489" s="2" t="s">
        <v>18</v>
      </c>
      <c r="H489" s="2" t="s">
        <v>16</v>
      </c>
      <c r="I489" s="2" t="s">
        <v>201</v>
      </c>
      <c r="V489" s="2" t="s">
        <v>4602</v>
      </c>
    </row>
    <row r="490" spans="1:22" x14ac:dyDescent="0.25">
      <c r="A490" s="2">
        <v>327388</v>
      </c>
      <c r="B490" s="2" t="s">
        <v>1497</v>
      </c>
      <c r="C490" s="2" t="s">
        <v>550</v>
      </c>
      <c r="D490" s="2" t="s">
        <v>1110</v>
      </c>
      <c r="E490" s="2" t="s">
        <v>77</v>
      </c>
      <c r="F490" s="2">
        <v>34882</v>
      </c>
      <c r="G490" s="2" t="s">
        <v>213</v>
      </c>
      <c r="H490" s="2" t="s">
        <v>16</v>
      </c>
      <c r="I490" s="2" t="s">
        <v>201</v>
      </c>
      <c r="J490" s="2" t="s">
        <v>1231</v>
      </c>
      <c r="L490" s="2" t="s">
        <v>18</v>
      </c>
      <c r="V490" s="2" t="s">
        <v>4602</v>
      </c>
    </row>
    <row r="491" spans="1:22" x14ac:dyDescent="0.25">
      <c r="A491" s="2">
        <v>327417</v>
      </c>
      <c r="B491" s="2" t="s">
        <v>1754</v>
      </c>
      <c r="C491" s="2" t="s">
        <v>1755</v>
      </c>
      <c r="D491" s="2" t="s">
        <v>439</v>
      </c>
      <c r="E491" s="2" t="s">
        <v>77</v>
      </c>
      <c r="F491" s="2">
        <v>34700</v>
      </c>
      <c r="G491" s="2" t="s">
        <v>18</v>
      </c>
      <c r="H491" s="2" t="s">
        <v>16</v>
      </c>
      <c r="I491" s="2" t="s">
        <v>201</v>
      </c>
      <c r="J491" s="2" t="s">
        <v>1231</v>
      </c>
      <c r="L491" s="2" t="s">
        <v>18</v>
      </c>
      <c r="V491" s="2" t="s">
        <v>4602</v>
      </c>
    </row>
    <row r="492" spans="1:22" x14ac:dyDescent="0.25">
      <c r="A492" s="2">
        <v>328464</v>
      </c>
      <c r="B492" s="2" t="s">
        <v>1630</v>
      </c>
      <c r="C492" s="2" t="s">
        <v>626</v>
      </c>
      <c r="D492" s="2" t="s">
        <v>237</v>
      </c>
      <c r="E492" s="2" t="s">
        <v>76</v>
      </c>
      <c r="F492" s="2">
        <v>34194</v>
      </c>
      <c r="G492" s="2" t="s">
        <v>18</v>
      </c>
      <c r="H492" s="2" t="s">
        <v>16</v>
      </c>
      <c r="I492" s="2" t="s">
        <v>201</v>
      </c>
      <c r="J492" s="2" t="s">
        <v>1231</v>
      </c>
      <c r="L492" s="2" t="s">
        <v>18</v>
      </c>
      <c r="V492" s="2" t="s">
        <v>4602</v>
      </c>
    </row>
    <row r="493" spans="1:22" x14ac:dyDescent="0.25">
      <c r="A493" s="2">
        <v>328554</v>
      </c>
      <c r="B493" s="2" t="s">
        <v>1953</v>
      </c>
      <c r="C493" s="2" t="s">
        <v>220</v>
      </c>
      <c r="D493" s="2" t="s">
        <v>618</v>
      </c>
      <c r="E493" s="2" t="s">
        <v>76</v>
      </c>
      <c r="F493" s="2">
        <v>31957</v>
      </c>
      <c r="G493" s="2" t="s">
        <v>47</v>
      </c>
      <c r="H493" s="2" t="s">
        <v>16</v>
      </c>
      <c r="I493" s="2" t="s">
        <v>201</v>
      </c>
      <c r="J493" s="2" t="s">
        <v>1231</v>
      </c>
      <c r="L493" s="2" t="s">
        <v>18</v>
      </c>
      <c r="V493" s="2" t="s">
        <v>4602</v>
      </c>
    </row>
    <row r="494" spans="1:22" x14ac:dyDescent="0.25">
      <c r="A494" s="2">
        <v>328674</v>
      </c>
      <c r="B494" s="2" t="s">
        <v>1898</v>
      </c>
      <c r="C494" s="2" t="s">
        <v>246</v>
      </c>
      <c r="D494" s="2" t="s">
        <v>490</v>
      </c>
      <c r="E494" s="2" t="s">
        <v>77</v>
      </c>
      <c r="F494" s="2">
        <v>34140</v>
      </c>
      <c r="G494" s="2" t="s">
        <v>213</v>
      </c>
      <c r="H494" s="2" t="s">
        <v>16</v>
      </c>
      <c r="I494" s="2" t="s">
        <v>201</v>
      </c>
      <c r="J494" s="2" t="s">
        <v>1231</v>
      </c>
      <c r="L494" s="2" t="s">
        <v>18</v>
      </c>
      <c r="V494" s="2" t="s">
        <v>4602</v>
      </c>
    </row>
    <row r="495" spans="1:22" x14ac:dyDescent="0.25">
      <c r="A495" s="2">
        <v>328878</v>
      </c>
      <c r="B495" s="2" t="s">
        <v>1741</v>
      </c>
      <c r="C495" s="2" t="s">
        <v>1742</v>
      </c>
      <c r="D495" s="2" t="s">
        <v>216</v>
      </c>
      <c r="E495" s="2" t="s">
        <v>77</v>
      </c>
      <c r="F495" s="2">
        <v>33208</v>
      </c>
      <c r="G495" s="2" t="s">
        <v>1743</v>
      </c>
      <c r="H495" s="2" t="s">
        <v>16</v>
      </c>
      <c r="I495" s="2" t="s">
        <v>201</v>
      </c>
      <c r="J495" s="2" t="s">
        <v>1231</v>
      </c>
      <c r="L495" s="2" t="s">
        <v>70</v>
      </c>
      <c r="V495" s="2" t="s">
        <v>4602</v>
      </c>
    </row>
    <row r="496" spans="1:22" x14ac:dyDescent="0.25">
      <c r="A496" s="2">
        <v>330114</v>
      </c>
      <c r="B496" s="2" t="s">
        <v>1734</v>
      </c>
      <c r="C496" s="2" t="s">
        <v>1735</v>
      </c>
      <c r="D496" s="2" t="s">
        <v>817</v>
      </c>
      <c r="E496" s="2" t="s">
        <v>77</v>
      </c>
      <c r="F496" s="2">
        <v>35431</v>
      </c>
      <c r="G496" s="2" t="s">
        <v>18</v>
      </c>
      <c r="H496" s="2" t="s">
        <v>16</v>
      </c>
      <c r="I496" s="2" t="s">
        <v>201</v>
      </c>
      <c r="J496" s="2" t="s">
        <v>1231</v>
      </c>
      <c r="L496" s="2" t="s">
        <v>1736</v>
      </c>
      <c r="V496" s="2" t="s">
        <v>4602</v>
      </c>
    </row>
    <row r="497" spans="1:33" x14ac:dyDescent="0.25">
      <c r="A497" s="2">
        <v>330846</v>
      </c>
      <c r="B497" s="2" t="s">
        <v>1901</v>
      </c>
      <c r="C497" s="2" t="s">
        <v>229</v>
      </c>
      <c r="D497" s="2" t="s">
        <v>269</v>
      </c>
      <c r="E497" s="2" t="s">
        <v>77</v>
      </c>
      <c r="F497" s="2">
        <v>35709</v>
      </c>
      <c r="G497" s="2" t="s">
        <v>395</v>
      </c>
      <c r="H497" s="2" t="s">
        <v>16</v>
      </c>
      <c r="I497" s="2" t="s">
        <v>201</v>
      </c>
      <c r="J497" s="2" t="s">
        <v>15</v>
      </c>
      <c r="L497" s="2" t="s">
        <v>30</v>
      </c>
      <c r="V497" s="2" t="s">
        <v>4602</v>
      </c>
    </row>
    <row r="498" spans="1:33" x14ac:dyDescent="0.25">
      <c r="A498" s="2">
        <v>330910</v>
      </c>
      <c r="B498" s="2" t="s">
        <v>1392</v>
      </c>
      <c r="C498" s="2" t="s">
        <v>544</v>
      </c>
      <c r="D498" s="2" t="s">
        <v>314</v>
      </c>
      <c r="E498" s="2" t="s">
        <v>76</v>
      </c>
      <c r="F498" s="2">
        <v>33381</v>
      </c>
      <c r="G498" s="2" t="s">
        <v>1393</v>
      </c>
      <c r="H498" s="2" t="s">
        <v>16</v>
      </c>
      <c r="I498" s="2" t="s">
        <v>201</v>
      </c>
      <c r="J498" s="2" t="s">
        <v>15</v>
      </c>
      <c r="L498" s="2" t="s">
        <v>40</v>
      </c>
      <c r="V498" s="2" t="s">
        <v>4602</v>
      </c>
    </row>
    <row r="499" spans="1:33" x14ac:dyDescent="0.25">
      <c r="A499" s="2">
        <v>331178</v>
      </c>
      <c r="B499" s="2" t="s">
        <v>1956</v>
      </c>
      <c r="C499" s="2" t="s">
        <v>326</v>
      </c>
      <c r="D499" s="2" t="s">
        <v>272</v>
      </c>
      <c r="E499" s="2" t="s">
        <v>77</v>
      </c>
      <c r="F499" s="2">
        <v>35186</v>
      </c>
      <c r="G499" s="2" t="s">
        <v>213</v>
      </c>
      <c r="H499" s="2" t="s">
        <v>16</v>
      </c>
      <c r="I499" s="2" t="s">
        <v>201</v>
      </c>
      <c r="J499" s="2" t="s">
        <v>1231</v>
      </c>
      <c r="L499" s="2" t="s">
        <v>18</v>
      </c>
      <c r="V499" s="2" t="s">
        <v>4602</v>
      </c>
    </row>
    <row r="500" spans="1:33" x14ac:dyDescent="0.25">
      <c r="A500" s="2">
        <v>333404</v>
      </c>
      <c r="B500" s="2" t="s">
        <v>1294</v>
      </c>
      <c r="C500" s="2" t="s">
        <v>988</v>
      </c>
      <c r="D500" s="2" t="s">
        <v>758</v>
      </c>
      <c r="E500" s="2" t="s">
        <v>76</v>
      </c>
      <c r="F500" s="2">
        <v>33616</v>
      </c>
      <c r="G500" s="2" t="s">
        <v>18</v>
      </c>
      <c r="H500" s="2" t="s">
        <v>16</v>
      </c>
      <c r="I500" s="2" t="s">
        <v>201</v>
      </c>
      <c r="J500" s="2" t="s">
        <v>1231</v>
      </c>
      <c r="L500" s="2" t="s">
        <v>18</v>
      </c>
      <c r="V500" s="2" t="s">
        <v>4602</v>
      </c>
    </row>
    <row r="501" spans="1:33" x14ac:dyDescent="0.25">
      <c r="A501" s="2">
        <v>333432</v>
      </c>
      <c r="B501" s="2" t="s">
        <v>1291</v>
      </c>
      <c r="C501" s="2" t="s">
        <v>839</v>
      </c>
      <c r="D501" s="2" t="s">
        <v>417</v>
      </c>
      <c r="E501" s="2" t="s">
        <v>77</v>
      </c>
      <c r="F501" s="2">
        <v>34912</v>
      </c>
      <c r="G501" s="2" t="s">
        <v>18</v>
      </c>
      <c r="H501" s="2" t="s">
        <v>16</v>
      </c>
      <c r="I501" s="2" t="s">
        <v>201</v>
      </c>
      <c r="J501" s="2" t="s">
        <v>15</v>
      </c>
      <c r="L501" s="2" t="s">
        <v>18</v>
      </c>
      <c r="V501" s="2" t="s">
        <v>4602</v>
      </c>
    </row>
    <row r="502" spans="1:33" x14ac:dyDescent="0.25">
      <c r="A502" s="2">
        <v>333444</v>
      </c>
      <c r="B502" s="2" t="s">
        <v>1498</v>
      </c>
      <c r="C502" s="2" t="s">
        <v>276</v>
      </c>
      <c r="D502" s="2" t="s">
        <v>539</v>
      </c>
      <c r="E502" s="2" t="s">
        <v>76</v>
      </c>
      <c r="F502" s="2">
        <v>33312</v>
      </c>
      <c r="G502" s="2" t="s">
        <v>1410</v>
      </c>
      <c r="H502" s="2" t="s">
        <v>16</v>
      </c>
      <c r="I502" s="2" t="s">
        <v>201</v>
      </c>
      <c r="J502" s="2" t="s">
        <v>1231</v>
      </c>
      <c r="L502" s="2" t="s">
        <v>70</v>
      </c>
      <c r="V502" s="2" t="s">
        <v>4602</v>
      </c>
    </row>
    <row r="503" spans="1:33" x14ac:dyDescent="0.25">
      <c r="A503" s="2">
        <v>333462</v>
      </c>
      <c r="B503" s="2" t="s">
        <v>1733</v>
      </c>
      <c r="C503" s="2" t="s">
        <v>627</v>
      </c>
      <c r="D503" s="2" t="s">
        <v>272</v>
      </c>
      <c r="E503" s="2" t="s">
        <v>77</v>
      </c>
      <c r="F503" s="2">
        <v>27292</v>
      </c>
      <c r="G503" s="2" t="s">
        <v>355</v>
      </c>
      <c r="H503" s="2" t="s">
        <v>16</v>
      </c>
      <c r="I503" s="2" t="s">
        <v>201</v>
      </c>
      <c r="J503" s="2" t="s">
        <v>15</v>
      </c>
      <c r="L503" s="2" t="s">
        <v>47</v>
      </c>
      <c r="V503" s="2" t="s">
        <v>4602</v>
      </c>
    </row>
    <row r="504" spans="1:33" x14ac:dyDescent="0.25">
      <c r="A504" s="2">
        <v>324376</v>
      </c>
      <c r="B504" s="2" t="s">
        <v>1336</v>
      </c>
      <c r="C504" s="2" t="s">
        <v>811</v>
      </c>
      <c r="D504" s="2" t="s">
        <v>767</v>
      </c>
      <c r="E504" s="2" t="s">
        <v>76</v>
      </c>
      <c r="F504" s="2">
        <v>34704</v>
      </c>
      <c r="G504" s="2" t="s">
        <v>18</v>
      </c>
      <c r="H504" s="2" t="s">
        <v>16</v>
      </c>
      <c r="I504" s="2" t="s">
        <v>201</v>
      </c>
      <c r="J504" s="2" t="s">
        <v>1231</v>
      </c>
      <c r="L504" s="2" t="s">
        <v>73</v>
      </c>
      <c r="V504" s="2" t="s">
        <v>4602</v>
      </c>
      <c r="AE504" s="2" t="s">
        <v>4566</v>
      </c>
      <c r="AF504" s="2" t="s">
        <v>4566</v>
      </c>
      <c r="AG504" s="2" t="s">
        <v>4566</v>
      </c>
    </row>
    <row r="505" spans="1:33" x14ac:dyDescent="0.25">
      <c r="A505" s="2">
        <v>312550</v>
      </c>
      <c r="B505" s="2" t="s">
        <v>1631</v>
      </c>
      <c r="C505" s="2" t="s">
        <v>334</v>
      </c>
      <c r="D505" s="2" t="s">
        <v>1632</v>
      </c>
      <c r="E505" s="2" t="s">
        <v>77</v>
      </c>
      <c r="F505" s="2">
        <v>24139</v>
      </c>
      <c r="G505" s="2" t="s">
        <v>40</v>
      </c>
      <c r="H505" s="2" t="s">
        <v>16</v>
      </c>
      <c r="I505" s="2" t="s">
        <v>201</v>
      </c>
      <c r="J505" s="2" t="s">
        <v>1231</v>
      </c>
      <c r="L505" s="2" t="s">
        <v>40</v>
      </c>
      <c r="V505" s="2" t="s">
        <v>4602</v>
      </c>
    </row>
    <row r="506" spans="1:33" x14ac:dyDescent="0.25">
      <c r="A506" s="2">
        <v>321709</v>
      </c>
      <c r="B506" s="2" t="s">
        <v>1753</v>
      </c>
      <c r="C506" s="2" t="s">
        <v>1148</v>
      </c>
      <c r="D506" s="2" t="s">
        <v>523</v>
      </c>
      <c r="E506" s="2" t="s">
        <v>77</v>
      </c>
      <c r="F506" s="2">
        <v>32509</v>
      </c>
      <c r="G506" s="2" t="s">
        <v>355</v>
      </c>
      <c r="H506" s="2" t="s">
        <v>16</v>
      </c>
      <c r="I506" s="2" t="s">
        <v>201</v>
      </c>
      <c r="J506" s="2" t="s">
        <v>1231</v>
      </c>
      <c r="L506" s="2" t="s">
        <v>47</v>
      </c>
      <c r="V506" s="2" t="s">
        <v>4602</v>
      </c>
    </row>
    <row r="507" spans="1:33" x14ac:dyDescent="0.25">
      <c r="A507" s="2">
        <v>327375</v>
      </c>
      <c r="B507" s="2" t="s">
        <v>1740</v>
      </c>
      <c r="C507" s="2" t="s">
        <v>334</v>
      </c>
      <c r="D507" s="2" t="s">
        <v>300</v>
      </c>
      <c r="E507" s="2" t="s">
        <v>77</v>
      </c>
      <c r="F507" s="2">
        <v>33331</v>
      </c>
      <c r="G507" s="2" t="s">
        <v>913</v>
      </c>
      <c r="H507" s="2" t="s">
        <v>16</v>
      </c>
      <c r="I507" s="2" t="s">
        <v>201</v>
      </c>
      <c r="J507" s="2" t="s">
        <v>1231</v>
      </c>
      <c r="L507" s="2" t="s">
        <v>27</v>
      </c>
      <c r="V507" s="2" t="s">
        <v>4602</v>
      </c>
    </row>
    <row r="508" spans="1:33" x14ac:dyDescent="0.25">
      <c r="A508" s="2">
        <v>328365</v>
      </c>
      <c r="B508" s="2" t="s">
        <v>1732</v>
      </c>
      <c r="C508" s="2" t="s">
        <v>273</v>
      </c>
      <c r="D508" s="2" t="s">
        <v>267</v>
      </c>
      <c r="E508" s="2" t="s">
        <v>77</v>
      </c>
      <c r="F508" s="2">
        <v>35233</v>
      </c>
      <c r="G508" s="2" t="s">
        <v>494</v>
      </c>
      <c r="H508" s="2" t="s">
        <v>16</v>
      </c>
      <c r="I508" s="2" t="s">
        <v>201</v>
      </c>
      <c r="J508" s="2" t="s">
        <v>1231</v>
      </c>
      <c r="L508" s="2" t="s">
        <v>30</v>
      </c>
      <c r="V508" s="2" t="s">
        <v>4602</v>
      </c>
    </row>
    <row r="509" spans="1:33" x14ac:dyDescent="0.25">
      <c r="A509" s="2">
        <v>333590</v>
      </c>
      <c r="B509" s="2" t="s">
        <v>1635</v>
      </c>
      <c r="C509" s="2" t="s">
        <v>1373</v>
      </c>
      <c r="D509" s="2" t="s">
        <v>613</v>
      </c>
      <c r="E509" s="2" t="s">
        <v>77</v>
      </c>
      <c r="F509" s="2">
        <v>33235</v>
      </c>
      <c r="G509" s="2" t="s">
        <v>70</v>
      </c>
      <c r="H509" s="2" t="s">
        <v>16</v>
      </c>
      <c r="I509" s="2" t="s">
        <v>201</v>
      </c>
      <c r="J509" s="2" t="s">
        <v>1231</v>
      </c>
      <c r="L509" s="2" t="s">
        <v>70</v>
      </c>
      <c r="V509" s="2" t="s">
        <v>4602</v>
      </c>
    </row>
    <row r="510" spans="1:33" x14ac:dyDescent="0.25">
      <c r="A510" s="2">
        <v>332661</v>
      </c>
      <c r="B510" s="2" t="s">
        <v>1756</v>
      </c>
      <c r="C510" s="2" t="s">
        <v>1572</v>
      </c>
      <c r="D510" s="2" t="s">
        <v>435</v>
      </c>
      <c r="E510" s="2" t="s">
        <v>76</v>
      </c>
      <c r="F510" s="2">
        <v>34877</v>
      </c>
      <c r="G510" s="2" t="s">
        <v>18</v>
      </c>
      <c r="H510" s="2" t="s">
        <v>16</v>
      </c>
      <c r="I510" s="2" t="s">
        <v>201</v>
      </c>
      <c r="J510" s="2" t="s">
        <v>15</v>
      </c>
      <c r="L510" s="2" t="s">
        <v>18</v>
      </c>
      <c r="V510" s="2" t="s">
        <v>4602</v>
      </c>
      <c r="AF510" s="2" t="s">
        <v>4566</v>
      </c>
      <c r="AG510" s="2" t="s">
        <v>4566</v>
      </c>
    </row>
    <row r="511" spans="1:33" x14ac:dyDescent="0.25">
      <c r="A511" s="2">
        <v>328085</v>
      </c>
      <c r="B511" s="2" t="s">
        <v>2572</v>
      </c>
      <c r="C511" s="2" t="s">
        <v>223</v>
      </c>
      <c r="D511" s="2" t="s">
        <v>927</v>
      </c>
      <c r="E511" s="2" t="s">
        <v>77</v>
      </c>
      <c r="F511" s="2">
        <v>34431</v>
      </c>
      <c r="G511" s="2" t="s">
        <v>37</v>
      </c>
      <c r="H511" s="2" t="s">
        <v>16</v>
      </c>
      <c r="I511" s="2" t="s">
        <v>201</v>
      </c>
      <c r="J511" s="2" t="s">
        <v>15</v>
      </c>
      <c r="L511" s="2" t="s">
        <v>18</v>
      </c>
      <c r="V511" s="2" t="s">
        <v>4692</v>
      </c>
      <c r="AE511" s="2" t="s">
        <v>4566</v>
      </c>
      <c r="AF511" s="2" t="s">
        <v>4566</v>
      </c>
      <c r="AG511" s="2" t="s">
        <v>4566</v>
      </c>
    </row>
    <row r="512" spans="1:33" x14ac:dyDescent="0.25">
      <c r="A512" s="2">
        <v>305951</v>
      </c>
      <c r="B512" s="2" t="s">
        <v>1645</v>
      </c>
      <c r="C512" s="2" t="s">
        <v>246</v>
      </c>
      <c r="D512" s="2" t="s">
        <v>971</v>
      </c>
      <c r="E512" s="2" t="s">
        <v>76</v>
      </c>
      <c r="F512" s="2">
        <v>30774</v>
      </c>
      <c r="G512" s="2" t="s">
        <v>1646</v>
      </c>
      <c r="H512" s="2" t="s">
        <v>16</v>
      </c>
      <c r="I512" s="2" t="s">
        <v>201</v>
      </c>
      <c r="J512" s="2" t="s">
        <v>1231</v>
      </c>
      <c r="L512" s="2" t="s">
        <v>58</v>
      </c>
      <c r="V512" s="2" t="s">
        <v>4588</v>
      </c>
    </row>
    <row r="513" spans="1:22" x14ac:dyDescent="0.25">
      <c r="A513" s="2">
        <v>306277</v>
      </c>
      <c r="B513" s="2" t="s">
        <v>1967</v>
      </c>
      <c r="C513" s="2" t="s">
        <v>627</v>
      </c>
      <c r="D513" s="2" t="s">
        <v>1019</v>
      </c>
      <c r="E513" s="2" t="s">
        <v>76</v>
      </c>
      <c r="F513" s="2">
        <v>30356</v>
      </c>
      <c r="G513" s="2" t="s">
        <v>37</v>
      </c>
      <c r="H513" s="2" t="s">
        <v>16</v>
      </c>
      <c r="I513" s="2" t="s">
        <v>201</v>
      </c>
      <c r="J513" s="2" t="s">
        <v>1231</v>
      </c>
      <c r="L513" s="2" t="s">
        <v>37</v>
      </c>
      <c r="V513" s="2" t="s">
        <v>4588</v>
      </c>
    </row>
    <row r="514" spans="1:22" x14ac:dyDescent="0.25">
      <c r="A514" s="2">
        <v>309790</v>
      </c>
      <c r="B514" s="2" t="s">
        <v>2114</v>
      </c>
      <c r="C514" s="2" t="s">
        <v>341</v>
      </c>
      <c r="D514" s="2" t="s">
        <v>224</v>
      </c>
      <c r="E514" s="2" t="s">
        <v>76</v>
      </c>
      <c r="F514" s="2">
        <v>31440</v>
      </c>
      <c r="G514" s="2" t="s">
        <v>18</v>
      </c>
      <c r="H514" s="2" t="s">
        <v>16</v>
      </c>
      <c r="I514" s="2" t="s">
        <v>201</v>
      </c>
      <c r="J514" s="2" t="s">
        <v>1231</v>
      </c>
      <c r="L514" s="2" t="s">
        <v>18</v>
      </c>
      <c r="V514" s="2" t="s">
        <v>4588</v>
      </c>
    </row>
    <row r="515" spans="1:22" x14ac:dyDescent="0.25">
      <c r="A515" s="2">
        <v>316137</v>
      </c>
      <c r="B515" s="2" t="s">
        <v>1908</v>
      </c>
      <c r="C515" s="2" t="s">
        <v>735</v>
      </c>
      <c r="D515" s="2" t="s">
        <v>893</v>
      </c>
      <c r="E515" s="2" t="s">
        <v>76</v>
      </c>
      <c r="H515" s="2" t="s">
        <v>16</v>
      </c>
      <c r="I515" s="2" t="s">
        <v>201</v>
      </c>
      <c r="V515" s="2" t="s">
        <v>4588</v>
      </c>
    </row>
    <row r="516" spans="1:22" x14ac:dyDescent="0.25">
      <c r="A516" s="2">
        <v>316632</v>
      </c>
      <c r="B516" s="2" t="s">
        <v>1842</v>
      </c>
      <c r="C516" s="2" t="s">
        <v>334</v>
      </c>
      <c r="D516" s="2" t="s">
        <v>354</v>
      </c>
      <c r="E516" s="2" t="s">
        <v>76</v>
      </c>
      <c r="F516" s="2">
        <v>27439</v>
      </c>
      <c r="G516" s="2" t="s">
        <v>18</v>
      </c>
      <c r="H516" s="2" t="s">
        <v>16</v>
      </c>
      <c r="I516" s="2" t="s">
        <v>201</v>
      </c>
      <c r="R516" s="2">
        <v>4951</v>
      </c>
      <c r="S516" s="2">
        <v>45511</v>
      </c>
      <c r="T516" s="2">
        <v>48000</v>
      </c>
      <c r="V516" s="2" t="s">
        <v>4588</v>
      </c>
    </row>
    <row r="517" spans="1:22" x14ac:dyDescent="0.25">
      <c r="A517" s="2">
        <v>319873</v>
      </c>
      <c r="B517" s="2" t="s">
        <v>1916</v>
      </c>
      <c r="C517" s="2" t="s">
        <v>331</v>
      </c>
      <c r="D517" s="2" t="s">
        <v>934</v>
      </c>
      <c r="E517" s="2" t="s">
        <v>77</v>
      </c>
      <c r="F517" s="2">
        <v>33453</v>
      </c>
      <c r="G517" s="2" t="s">
        <v>18</v>
      </c>
      <c r="H517" s="2" t="s">
        <v>16</v>
      </c>
      <c r="I517" s="2" t="s">
        <v>201</v>
      </c>
      <c r="J517" s="2" t="s">
        <v>1231</v>
      </c>
      <c r="L517" s="2" t="s">
        <v>18</v>
      </c>
      <c r="V517" s="2" t="s">
        <v>4588</v>
      </c>
    </row>
    <row r="518" spans="1:22" x14ac:dyDescent="0.25">
      <c r="A518" s="2">
        <v>320332</v>
      </c>
      <c r="B518" s="2" t="s">
        <v>1255</v>
      </c>
      <c r="C518" s="2" t="s">
        <v>1251</v>
      </c>
      <c r="D518" s="2" t="s">
        <v>1256</v>
      </c>
      <c r="E518" s="2" t="s">
        <v>76</v>
      </c>
      <c r="F518" s="2">
        <v>33817</v>
      </c>
      <c r="G518" s="2" t="s">
        <v>1257</v>
      </c>
      <c r="H518" s="2" t="s">
        <v>16</v>
      </c>
      <c r="I518" s="2" t="s">
        <v>201</v>
      </c>
      <c r="V518" s="2" t="s">
        <v>4588</v>
      </c>
    </row>
    <row r="519" spans="1:22" x14ac:dyDescent="0.25">
      <c r="A519" s="2">
        <v>321290</v>
      </c>
      <c r="B519" s="2" t="s">
        <v>2115</v>
      </c>
      <c r="C519" s="2" t="s">
        <v>229</v>
      </c>
      <c r="D519" s="2" t="s">
        <v>1131</v>
      </c>
      <c r="E519" s="2" t="s">
        <v>77</v>
      </c>
      <c r="F519" s="2">
        <v>31780</v>
      </c>
      <c r="G519" s="2" t="s">
        <v>18</v>
      </c>
      <c r="H519" s="2" t="s">
        <v>16</v>
      </c>
      <c r="I519" s="2" t="s">
        <v>201</v>
      </c>
      <c r="J519" s="2" t="s">
        <v>1231</v>
      </c>
      <c r="L519" s="2" t="s">
        <v>18</v>
      </c>
      <c r="V519" s="2" t="s">
        <v>4588</v>
      </c>
    </row>
    <row r="520" spans="1:22" x14ac:dyDescent="0.25">
      <c r="A520" s="2">
        <v>322811</v>
      </c>
      <c r="B520" s="2" t="s">
        <v>1917</v>
      </c>
      <c r="C520" s="2" t="s">
        <v>326</v>
      </c>
      <c r="D520" s="2" t="s">
        <v>1918</v>
      </c>
      <c r="E520" s="2" t="s">
        <v>76</v>
      </c>
      <c r="F520" s="2">
        <v>34729</v>
      </c>
      <c r="G520" s="2" t="s">
        <v>377</v>
      </c>
      <c r="H520" s="2" t="s">
        <v>19</v>
      </c>
      <c r="I520" s="2" t="s">
        <v>201</v>
      </c>
      <c r="R520" s="2">
        <v>4779</v>
      </c>
      <c r="S520" s="2">
        <v>45504</v>
      </c>
      <c r="T520" s="2">
        <v>315000</v>
      </c>
      <c r="V520" s="2" t="s">
        <v>4588</v>
      </c>
    </row>
    <row r="521" spans="1:22" x14ac:dyDescent="0.25">
      <c r="A521" s="2">
        <v>323786</v>
      </c>
      <c r="B521" s="2" t="s">
        <v>2026</v>
      </c>
      <c r="C521" s="2" t="s">
        <v>303</v>
      </c>
      <c r="D521" s="2" t="s">
        <v>2027</v>
      </c>
      <c r="E521" s="2" t="s">
        <v>77</v>
      </c>
      <c r="F521" s="2">
        <v>34259</v>
      </c>
      <c r="G521" s="2" t="s">
        <v>18</v>
      </c>
      <c r="H521" s="2" t="s">
        <v>16</v>
      </c>
      <c r="I521" s="2" t="s">
        <v>201</v>
      </c>
      <c r="J521" s="2" t="s">
        <v>1231</v>
      </c>
      <c r="L521" s="2" t="s">
        <v>18</v>
      </c>
      <c r="V521" s="2" t="s">
        <v>4588</v>
      </c>
    </row>
    <row r="522" spans="1:22" x14ac:dyDescent="0.25">
      <c r="A522" s="2">
        <v>324454</v>
      </c>
      <c r="B522" s="2" t="s">
        <v>2028</v>
      </c>
      <c r="C522" s="2" t="s">
        <v>2029</v>
      </c>
      <c r="D522" s="2" t="s">
        <v>1414</v>
      </c>
      <c r="E522" s="2" t="s">
        <v>76</v>
      </c>
      <c r="F522" s="2">
        <v>29221</v>
      </c>
      <c r="G522" s="2" t="s">
        <v>18</v>
      </c>
      <c r="H522" s="2" t="s">
        <v>16</v>
      </c>
      <c r="I522" s="2" t="s">
        <v>201</v>
      </c>
      <c r="J522" s="2" t="s">
        <v>1231</v>
      </c>
      <c r="L522" s="2" t="s">
        <v>18</v>
      </c>
      <c r="V522" s="2" t="s">
        <v>4588</v>
      </c>
    </row>
    <row r="523" spans="1:22" x14ac:dyDescent="0.25">
      <c r="A523" s="2">
        <v>325391</v>
      </c>
      <c r="B523" s="2" t="s">
        <v>2087</v>
      </c>
      <c r="C523" s="2" t="s">
        <v>347</v>
      </c>
      <c r="D523" s="2" t="s">
        <v>1073</v>
      </c>
      <c r="E523" s="2" t="s">
        <v>76</v>
      </c>
      <c r="F523" s="2">
        <v>34920</v>
      </c>
      <c r="G523" s="2" t="s">
        <v>420</v>
      </c>
      <c r="H523" s="2" t="s">
        <v>16</v>
      </c>
      <c r="I523" s="2" t="s">
        <v>201</v>
      </c>
      <c r="J523" s="2" t="s">
        <v>1231</v>
      </c>
      <c r="L523" s="2" t="s">
        <v>30</v>
      </c>
      <c r="V523" s="2" t="s">
        <v>4588</v>
      </c>
    </row>
    <row r="524" spans="1:22" x14ac:dyDescent="0.25">
      <c r="A524" s="2">
        <v>326001</v>
      </c>
      <c r="B524" s="2" t="s">
        <v>2030</v>
      </c>
      <c r="C524" s="2" t="s">
        <v>214</v>
      </c>
      <c r="D524" s="2" t="s">
        <v>609</v>
      </c>
      <c r="E524" s="2" t="s">
        <v>76</v>
      </c>
      <c r="F524" s="2">
        <v>35092</v>
      </c>
      <c r="G524" s="2" t="s">
        <v>18</v>
      </c>
      <c r="H524" s="2" t="s">
        <v>16</v>
      </c>
      <c r="I524" s="2" t="s">
        <v>201</v>
      </c>
      <c r="J524" s="2" t="s">
        <v>1231</v>
      </c>
      <c r="L524" s="2" t="s">
        <v>18</v>
      </c>
      <c r="V524" s="2" t="s">
        <v>4588</v>
      </c>
    </row>
    <row r="525" spans="1:22" x14ac:dyDescent="0.25">
      <c r="A525" s="2">
        <v>327108</v>
      </c>
      <c r="B525" s="2" t="s">
        <v>1966</v>
      </c>
      <c r="C525" s="2" t="s">
        <v>246</v>
      </c>
      <c r="D525" s="2" t="s">
        <v>445</v>
      </c>
      <c r="E525" s="2" t="s">
        <v>76</v>
      </c>
      <c r="F525" s="2">
        <v>25369</v>
      </c>
      <c r="G525" s="2" t="s">
        <v>18</v>
      </c>
      <c r="H525" s="2" t="s">
        <v>16</v>
      </c>
      <c r="I525" s="2" t="s">
        <v>201</v>
      </c>
      <c r="J525" s="2" t="s">
        <v>1231</v>
      </c>
      <c r="L525" s="2" t="s">
        <v>18</v>
      </c>
      <c r="V525" s="2" t="s">
        <v>4588</v>
      </c>
    </row>
    <row r="526" spans="1:22" x14ac:dyDescent="0.25">
      <c r="A526" s="2">
        <v>327423</v>
      </c>
      <c r="B526" s="2" t="s">
        <v>657</v>
      </c>
      <c r="C526" s="2" t="s">
        <v>2019</v>
      </c>
      <c r="D526" s="2" t="s">
        <v>439</v>
      </c>
      <c r="E526" s="2" t="s">
        <v>76</v>
      </c>
      <c r="F526" s="2">
        <v>35212</v>
      </c>
      <c r="G526" s="2" t="s">
        <v>18</v>
      </c>
      <c r="H526" s="2" t="s">
        <v>16</v>
      </c>
      <c r="I526" s="2" t="s">
        <v>201</v>
      </c>
      <c r="V526" s="2" t="s">
        <v>4588</v>
      </c>
    </row>
    <row r="527" spans="1:22" x14ac:dyDescent="0.25">
      <c r="A527" s="2">
        <v>327890</v>
      </c>
      <c r="B527" s="2" t="s">
        <v>2088</v>
      </c>
      <c r="C527" s="2" t="s">
        <v>246</v>
      </c>
      <c r="D527" s="2" t="s">
        <v>283</v>
      </c>
      <c r="E527" s="2" t="s">
        <v>77</v>
      </c>
      <c r="F527" s="2">
        <v>32972</v>
      </c>
      <c r="G527" s="2" t="s">
        <v>376</v>
      </c>
      <c r="H527" s="2" t="s">
        <v>16</v>
      </c>
      <c r="I527" s="2" t="s">
        <v>201</v>
      </c>
      <c r="J527" s="2" t="s">
        <v>1231</v>
      </c>
      <c r="L527" s="2" t="s">
        <v>30</v>
      </c>
      <c r="V527" s="2" t="s">
        <v>4588</v>
      </c>
    </row>
    <row r="528" spans="1:22" x14ac:dyDescent="0.25">
      <c r="A528" s="2">
        <v>328066</v>
      </c>
      <c r="B528" s="2" t="s">
        <v>2089</v>
      </c>
      <c r="C528" s="2" t="s">
        <v>2090</v>
      </c>
      <c r="D528" s="2" t="s">
        <v>283</v>
      </c>
      <c r="E528" s="2" t="s">
        <v>77</v>
      </c>
      <c r="F528" s="2">
        <v>34098</v>
      </c>
      <c r="G528" s="2" t="s">
        <v>18</v>
      </c>
      <c r="H528" s="2" t="s">
        <v>16</v>
      </c>
      <c r="I528" s="2" t="s">
        <v>201</v>
      </c>
      <c r="J528" s="2" t="s">
        <v>1231</v>
      </c>
      <c r="L528" s="2" t="s">
        <v>67</v>
      </c>
      <c r="V528" s="2" t="s">
        <v>4588</v>
      </c>
    </row>
    <row r="529" spans="1:33" x14ac:dyDescent="0.25">
      <c r="A529" s="2">
        <v>328713</v>
      </c>
      <c r="B529" s="2" t="s">
        <v>1919</v>
      </c>
      <c r="C529" s="2" t="s">
        <v>211</v>
      </c>
      <c r="D529" s="2" t="s">
        <v>222</v>
      </c>
      <c r="E529" s="2" t="s">
        <v>77</v>
      </c>
      <c r="F529" s="2">
        <v>35431</v>
      </c>
      <c r="G529" s="2" t="s">
        <v>18</v>
      </c>
      <c r="H529" s="2" t="s">
        <v>16</v>
      </c>
      <c r="I529" s="2" t="s">
        <v>201</v>
      </c>
      <c r="J529" s="2" t="s">
        <v>1231</v>
      </c>
      <c r="L529" s="2" t="s">
        <v>18</v>
      </c>
      <c r="V529" s="2" t="s">
        <v>4588</v>
      </c>
    </row>
    <row r="530" spans="1:33" x14ac:dyDescent="0.25">
      <c r="A530" s="2">
        <v>328870</v>
      </c>
      <c r="B530" s="2" t="s">
        <v>2141</v>
      </c>
      <c r="C530" s="2" t="s">
        <v>214</v>
      </c>
      <c r="D530" s="2" t="s">
        <v>1008</v>
      </c>
      <c r="E530" s="2" t="s">
        <v>76</v>
      </c>
      <c r="F530" s="2">
        <v>33604</v>
      </c>
      <c r="G530" s="2" t="s">
        <v>1520</v>
      </c>
      <c r="H530" s="2" t="s">
        <v>16</v>
      </c>
      <c r="I530" s="2" t="s">
        <v>201</v>
      </c>
      <c r="J530" s="2" t="s">
        <v>1231</v>
      </c>
      <c r="L530" s="2" t="s">
        <v>40</v>
      </c>
      <c r="V530" s="2" t="s">
        <v>4588</v>
      </c>
    </row>
    <row r="531" spans="1:33" x14ac:dyDescent="0.25">
      <c r="A531" s="2">
        <v>329368</v>
      </c>
      <c r="B531" s="2" t="s">
        <v>2023</v>
      </c>
      <c r="C531" s="2" t="s">
        <v>1640</v>
      </c>
      <c r="D531" s="2" t="s">
        <v>798</v>
      </c>
      <c r="E531" s="2" t="s">
        <v>76</v>
      </c>
      <c r="F531" s="2">
        <v>35445</v>
      </c>
      <c r="G531" s="2" t="s">
        <v>408</v>
      </c>
      <c r="H531" s="2" t="s">
        <v>16</v>
      </c>
      <c r="I531" s="2" t="s">
        <v>201</v>
      </c>
      <c r="J531" s="2" t="s">
        <v>1231</v>
      </c>
      <c r="L531" s="2" t="s">
        <v>30</v>
      </c>
      <c r="V531" s="2" t="s">
        <v>4588</v>
      </c>
    </row>
    <row r="532" spans="1:33" x14ac:dyDescent="0.25">
      <c r="A532" s="2">
        <v>329947</v>
      </c>
      <c r="B532" s="2" t="s">
        <v>2176</v>
      </c>
      <c r="C532" s="2" t="s">
        <v>229</v>
      </c>
      <c r="D532" s="2" t="s">
        <v>356</v>
      </c>
      <c r="E532" s="2" t="s">
        <v>77</v>
      </c>
      <c r="F532" s="2">
        <v>32509</v>
      </c>
      <c r="G532" s="2" t="s">
        <v>1027</v>
      </c>
      <c r="H532" s="2" t="s">
        <v>16</v>
      </c>
      <c r="I532" s="2" t="s">
        <v>201</v>
      </c>
      <c r="J532" s="2" t="s">
        <v>15</v>
      </c>
      <c r="L532" s="2" t="s">
        <v>18</v>
      </c>
      <c r="V532" s="2" t="s">
        <v>4588</v>
      </c>
    </row>
    <row r="533" spans="1:33" x14ac:dyDescent="0.25">
      <c r="A533" s="2">
        <v>330338</v>
      </c>
      <c r="B533" s="2" t="s">
        <v>2020</v>
      </c>
      <c r="C533" s="2" t="s">
        <v>229</v>
      </c>
      <c r="D533" s="2" t="s">
        <v>224</v>
      </c>
      <c r="E533" s="2" t="s">
        <v>76</v>
      </c>
      <c r="F533" s="2">
        <v>35817</v>
      </c>
      <c r="G533" s="2" t="s">
        <v>18</v>
      </c>
      <c r="H533" s="2" t="s">
        <v>16</v>
      </c>
      <c r="I533" s="2" t="s">
        <v>201</v>
      </c>
      <c r="J533" s="2" t="s">
        <v>15</v>
      </c>
      <c r="L533" s="2" t="s">
        <v>18</v>
      </c>
      <c r="V533" s="2" t="s">
        <v>4588</v>
      </c>
    </row>
    <row r="534" spans="1:33" x14ac:dyDescent="0.25">
      <c r="A534" s="2">
        <v>331126</v>
      </c>
      <c r="B534" s="2" t="s">
        <v>1976</v>
      </c>
      <c r="C534" s="2" t="s">
        <v>211</v>
      </c>
      <c r="D534" s="2" t="s">
        <v>344</v>
      </c>
      <c r="E534" s="2" t="s">
        <v>76</v>
      </c>
      <c r="F534" s="2">
        <v>32296</v>
      </c>
      <c r="G534" s="2" t="s">
        <v>18</v>
      </c>
      <c r="H534" s="2" t="s">
        <v>16</v>
      </c>
      <c r="I534" s="2" t="s">
        <v>201</v>
      </c>
      <c r="J534" s="2" t="s">
        <v>1231</v>
      </c>
      <c r="L534" s="2" t="s">
        <v>18</v>
      </c>
      <c r="V534" s="2" t="s">
        <v>4588</v>
      </c>
    </row>
    <row r="535" spans="1:33" x14ac:dyDescent="0.25">
      <c r="A535" s="2">
        <v>331250</v>
      </c>
      <c r="B535" s="2" t="s">
        <v>2142</v>
      </c>
      <c r="C535" s="2" t="s">
        <v>1477</v>
      </c>
      <c r="D535" s="2" t="s">
        <v>852</v>
      </c>
      <c r="E535" s="2" t="s">
        <v>77</v>
      </c>
      <c r="F535" s="2">
        <v>33976</v>
      </c>
      <c r="G535" s="2" t="s">
        <v>2143</v>
      </c>
      <c r="H535" s="2" t="s">
        <v>16</v>
      </c>
      <c r="I535" s="2" t="s">
        <v>201</v>
      </c>
      <c r="J535" s="2" t="s">
        <v>1231</v>
      </c>
      <c r="L535" s="2" t="s">
        <v>40</v>
      </c>
      <c r="V535" s="2" t="s">
        <v>4588</v>
      </c>
    </row>
    <row r="536" spans="1:33" x14ac:dyDescent="0.25">
      <c r="A536" s="2">
        <v>331739</v>
      </c>
      <c r="B536" s="2" t="s">
        <v>2092</v>
      </c>
      <c r="C536" s="2" t="s">
        <v>955</v>
      </c>
      <c r="D536" s="2" t="s">
        <v>2093</v>
      </c>
      <c r="E536" s="2" t="s">
        <v>76</v>
      </c>
      <c r="F536" s="2">
        <v>28896</v>
      </c>
      <c r="G536" s="2" t="s">
        <v>2094</v>
      </c>
      <c r="H536" s="2" t="s">
        <v>16</v>
      </c>
      <c r="I536" s="2" t="s">
        <v>201</v>
      </c>
      <c r="V536" s="2" t="s">
        <v>4588</v>
      </c>
    </row>
    <row r="537" spans="1:33" x14ac:dyDescent="0.25">
      <c r="A537" s="2">
        <v>332368</v>
      </c>
      <c r="B537" s="2" t="s">
        <v>2162</v>
      </c>
      <c r="C537" s="2" t="s">
        <v>397</v>
      </c>
      <c r="D537" s="2" t="s">
        <v>2163</v>
      </c>
      <c r="E537" s="2" t="s">
        <v>76</v>
      </c>
      <c r="H537" s="2" t="s">
        <v>16</v>
      </c>
      <c r="I537" s="2" t="s">
        <v>201</v>
      </c>
      <c r="V537" s="2" t="s">
        <v>4588</v>
      </c>
    </row>
    <row r="538" spans="1:33" x14ac:dyDescent="0.25">
      <c r="A538" s="2">
        <v>333326</v>
      </c>
      <c r="B538" s="2" t="s">
        <v>1912</v>
      </c>
      <c r="C538" s="2" t="s">
        <v>479</v>
      </c>
      <c r="D538" s="2" t="s">
        <v>426</v>
      </c>
      <c r="E538" s="2" t="s">
        <v>77</v>
      </c>
      <c r="F538" s="2">
        <v>34335</v>
      </c>
      <c r="G538" s="2" t="s">
        <v>18</v>
      </c>
      <c r="H538" s="2" t="s">
        <v>16</v>
      </c>
      <c r="I538" s="2" t="s">
        <v>201</v>
      </c>
      <c r="V538" s="2" t="s">
        <v>4588</v>
      </c>
    </row>
    <row r="539" spans="1:33" x14ac:dyDescent="0.25">
      <c r="A539" s="2">
        <v>333618</v>
      </c>
      <c r="B539" s="2" t="s">
        <v>2024</v>
      </c>
      <c r="C539" s="2" t="s">
        <v>448</v>
      </c>
      <c r="D539" s="2" t="s">
        <v>2025</v>
      </c>
      <c r="E539" s="2" t="s">
        <v>76</v>
      </c>
      <c r="F539" s="2">
        <v>33491</v>
      </c>
      <c r="G539" s="2" t="s">
        <v>1782</v>
      </c>
      <c r="H539" s="2" t="s">
        <v>16</v>
      </c>
      <c r="I539" s="2" t="s">
        <v>201</v>
      </c>
      <c r="J539" s="2" t="s">
        <v>1231</v>
      </c>
      <c r="L539" s="2" t="s">
        <v>40</v>
      </c>
      <c r="V539" s="2" t="s">
        <v>4588</v>
      </c>
    </row>
    <row r="540" spans="1:33" x14ac:dyDescent="0.25">
      <c r="A540" s="2">
        <v>333631</v>
      </c>
      <c r="B540" s="2" t="s">
        <v>2095</v>
      </c>
      <c r="C540" s="2" t="s">
        <v>1076</v>
      </c>
      <c r="D540" s="2" t="s">
        <v>389</v>
      </c>
      <c r="E540" s="2" t="s">
        <v>76</v>
      </c>
      <c r="F540" s="2">
        <v>33117</v>
      </c>
      <c r="G540" s="2" t="s">
        <v>668</v>
      </c>
      <c r="H540" s="2" t="s">
        <v>16</v>
      </c>
      <c r="I540" s="2" t="s">
        <v>201</v>
      </c>
      <c r="J540" s="2" t="s">
        <v>1231</v>
      </c>
      <c r="L540" s="2" t="s">
        <v>18</v>
      </c>
      <c r="V540" s="2" t="s">
        <v>4588</v>
      </c>
    </row>
    <row r="541" spans="1:33" x14ac:dyDescent="0.25">
      <c r="A541" s="2">
        <v>303336</v>
      </c>
      <c r="B541" s="2" t="s">
        <v>1303</v>
      </c>
      <c r="C541" s="2" t="s">
        <v>263</v>
      </c>
      <c r="D541" s="2" t="s">
        <v>1304</v>
      </c>
      <c r="E541" s="2" t="s">
        <v>76</v>
      </c>
      <c r="F541" s="2">
        <v>30988</v>
      </c>
      <c r="G541" s="2" t="s">
        <v>70</v>
      </c>
      <c r="H541" s="2" t="s">
        <v>16</v>
      </c>
      <c r="I541" s="2" t="s">
        <v>201</v>
      </c>
      <c r="V541" s="2" t="s">
        <v>4588</v>
      </c>
      <c r="AB541" s="2" t="s">
        <v>4566</v>
      </c>
      <c r="AC541" s="2" t="s">
        <v>4566</v>
      </c>
      <c r="AD541" s="2" t="s">
        <v>4566</v>
      </c>
      <c r="AE541" s="2" t="s">
        <v>4566</v>
      </c>
      <c r="AF541" s="2" t="s">
        <v>4566</v>
      </c>
      <c r="AG541" s="2" t="s">
        <v>4566</v>
      </c>
    </row>
    <row r="542" spans="1:33" x14ac:dyDescent="0.25">
      <c r="A542" s="2">
        <v>307920</v>
      </c>
      <c r="B542" s="2" t="s">
        <v>1402</v>
      </c>
      <c r="C542" s="2" t="s">
        <v>1403</v>
      </c>
      <c r="D542" s="2" t="s">
        <v>1404</v>
      </c>
      <c r="E542" s="2" t="s">
        <v>77</v>
      </c>
      <c r="F542" s="2">
        <v>31732</v>
      </c>
      <c r="G542" s="2" t="s">
        <v>18</v>
      </c>
      <c r="H542" s="2" t="s">
        <v>16</v>
      </c>
      <c r="I542" s="2" t="s">
        <v>201</v>
      </c>
      <c r="V542" s="2" t="s">
        <v>4588</v>
      </c>
      <c r="AB542" s="2" t="s">
        <v>4566</v>
      </c>
      <c r="AC542" s="2" t="s">
        <v>4566</v>
      </c>
      <c r="AD542" s="2" t="s">
        <v>4566</v>
      </c>
      <c r="AE542" s="2" t="s">
        <v>4566</v>
      </c>
      <c r="AF542" s="2" t="s">
        <v>4566</v>
      </c>
      <c r="AG542" s="2" t="s">
        <v>4566</v>
      </c>
    </row>
    <row r="543" spans="1:33" x14ac:dyDescent="0.25">
      <c r="A543" s="2">
        <v>315012</v>
      </c>
      <c r="B543" s="2" t="s">
        <v>1836</v>
      </c>
      <c r="C543" s="2" t="s">
        <v>388</v>
      </c>
      <c r="D543" s="2" t="s">
        <v>219</v>
      </c>
      <c r="E543" s="2" t="s">
        <v>76</v>
      </c>
      <c r="F543" s="2">
        <v>32264</v>
      </c>
      <c r="G543" s="2" t="s">
        <v>61</v>
      </c>
      <c r="H543" s="2" t="s">
        <v>16</v>
      </c>
      <c r="I543" s="2" t="s">
        <v>201</v>
      </c>
      <c r="J543" s="2" t="s">
        <v>15</v>
      </c>
      <c r="L543" s="2" t="s">
        <v>61</v>
      </c>
      <c r="V543" s="2" t="s">
        <v>4588</v>
      </c>
      <c r="AG543" s="2" t="s">
        <v>4566</v>
      </c>
    </row>
    <row r="544" spans="1:33" x14ac:dyDescent="0.25">
      <c r="A544" s="2">
        <v>316442</v>
      </c>
      <c r="B544" s="2" t="s">
        <v>1405</v>
      </c>
      <c r="C544" s="2" t="s">
        <v>229</v>
      </c>
      <c r="D544" s="2" t="s">
        <v>1406</v>
      </c>
      <c r="E544" s="2" t="s">
        <v>76</v>
      </c>
      <c r="H544" s="2" t="s">
        <v>16</v>
      </c>
      <c r="I544" s="2" t="s">
        <v>201</v>
      </c>
      <c r="V544" s="2" t="s">
        <v>4588</v>
      </c>
      <c r="AA544" s="2" t="s">
        <v>4566</v>
      </c>
      <c r="AB544" s="2" t="s">
        <v>4566</v>
      </c>
      <c r="AC544" s="2" t="s">
        <v>4566</v>
      </c>
      <c r="AD544" s="2" t="s">
        <v>4566</v>
      </c>
      <c r="AE544" s="2" t="s">
        <v>4566</v>
      </c>
      <c r="AF544" s="2" t="s">
        <v>4566</v>
      </c>
      <c r="AG544" s="2" t="s">
        <v>4566</v>
      </c>
    </row>
    <row r="545" spans="1:33" x14ac:dyDescent="0.25">
      <c r="A545" s="2">
        <v>317022</v>
      </c>
      <c r="B545" s="2" t="s">
        <v>1647</v>
      </c>
      <c r="C545" s="2" t="s">
        <v>663</v>
      </c>
      <c r="D545" s="2" t="s">
        <v>277</v>
      </c>
      <c r="E545" s="2" t="s">
        <v>76</v>
      </c>
      <c r="F545" s="2">
        <v>33215</v>
      </c>
      <c r="G545" s="2" t="s">
        <v>18</v>
      </c>
      <c r="H545" s="2" t="s">
        <v>16</v>
      </c>
      <c r="I545" s="2" t="s">
        <v>201</v>
      </c>
      <c r="J545" s="2" t="s">
        <v>1231</v>
      </c>
      <c r="L545" s="2" t="s">
        <v>18</v>
      </c>
      <c r="V545" s="2" t="s">
        <v>4588</v>
      </c>
      <c r="AG545" s="2" t="s">
        <v>4566</v>
      </c>
    </row>
    <row r="546" spans="1:33" x14ac:dyDescent="0.25">
      <c r="A546" s="2">
        <v>319308</v>
      </c>
      <c r="B546" s="2" t="s">
        <v>1529</v>
      </c>
      <c r="C546" s="2" t="s">
        <v>225</v>
      </c>
      <c r="D546" s="2" t="s">
        <v>493</v>
      </c>
      <c r="E546" s="2" t="s">
        <v>77</v>
      </c>
      <c r="H546" s="2" t="s">
        <v>16</v>
      </c>
      <c r="I546" s="2" t="s">
        <v>201</v>
      </c>
      <c r="V546" s="2" t="s">
        <v>4588</v>
      </c>
      <c r="AG546" s="2" t="s">
        <v>4566</v>
      </c>
    </row>
    <row r="547" spans="1:33" x14ac:dyDescent="0.25">
      <c r="A547" s="2">
        <v>320753</v>
      </c>
      <c r="B547" s="2" t="s">
        <v>996</v>
      </c>
      <c r="C547" s="2" t="s">
        <v>360</v>
      </c>
      <c r="D547" s="2" t="s">
        <v>212</v>
      </c>
      <c r="E547" s="2" t="s">
        <v>76</v>
      </c>
      <c r="H547" s="2" t="s">
        <v>16</v>
      </c>
      <c r="I547" s="2" t="s">
        <v>201</v>
      </c>
      <c r="V547" s="2" t="s">
        <v>4588</v>
      </c>
      <c r="AA547" s="2" t="s">
        <v>4566</v>
      </c>
      <c r="AB547" s="2" t="s">
        <v>4566</v>
      </c>
      <c r="AC547" s="2" t="s">
        <v>4566</v>
      </c>
      <c r="AD547" s="2" t="s">
        <v>4566</v>
      </c>
      <c r="AE547" s="2" t="s">
        <v>4566</v>
      </c>
      <c r="AF547" s="2" t="s">
        <v>4566</v>
      </c>
      <c r="AG547" s="2" t="s">
        <v>4566</v>
      </c>
    </row>
    <row r="548" spans="1:33" x14ac:dyDescent="0.25">
      <c r="A548" s="2">
        <v>324267</v>
      </c>
      <c r="B548" s="2" t="s">
        <v>1309</v>
      </c>
      <c r="C548" s="2" t="s">
        <v>343</v>
      </c>
      <c r="D548" s="2" t="s">
        <v>1310</v>
      </c>
      <c r="E548" s="2" t="s">
        <v>76</v>
      </c>
      <c r="F548" s="2">
        <v>34335</v>
      </c>
      <c r="G548" s="2" t="s">
        <v>957</v>
      </c>
      <c r="H548" s="2" t="s">
        <v>16</v>
      </c>
      <c r="I548" s="2" t="s">
        <v>201</v>
      </c>
      <c r="V548" s="2" t="s">
        <v>4588</v>
      </c>
      <c r="AC548" s="2" t="s">
        <v>4566</v>
      </c>
      <c r="AD548" s="2" t="s">
        <v>4566</v>
      </c>
      <c r="AE548" s="2" t="s">
        <v>4566</v>
      </c>
      <c r="AF548" s="2" t="s">
        <v>4566</v>
      </c>
      <c r="AG548" s="2" t="s">
        <v>4566</v>
      </c>
    </row>
    <row r="549" spans="1:33" x14ac:dyDescent="0.25">
      <c r="A549" s="2">
        <v>324410</v>
      </c>
      <c r="B549" s="2" t="s">
        <v>1837</v>
      </c>
      <c r="C549" s="2" t="s">
        <v>350</v>
      </c>
      <c r="E549" s="2" t="s">
        <v>76</v>
      </c>
      <c r="F549" s="2">
        <v>26384</v>
      </c>
      <c r="G549" s="2" t="s">
        <v>1838</v>
      </c>
      <c r="H549" s="2" t="s">
        <v>16</v>
      </c>
      <c r="I549" s="2" t="s">
        <v>201</v>
      </c>
      <c r="V549" s="2" t="s">
        <v>4588</v>
      </c>
      <c r="AD549" s="2" t="s">
        <v>4566</v>
      </c>
      <c r="AE549" s="2" t="s">
        <v>4566</v>
      </c>
      <c r="AF549" s="2" t="s">
        <v>4566</v>
      </c>
      <c r="AG549" s="2" t="s">
        <v>4566</v>
      </c>
    </row>
    <row r="550" spans="1:33" x14ac:dyDescent="0.25">
      <c r="A550" s="2">
        <v>324872</v>
      </c>
      <c r="B550" s="2" t="s">
        <v>1302</v>
      </c>
      <c r="C550" s="2" t="s">
        <v>870</v>
      </c>
      <c r="D550" s="2" t="s">
        <v>323</v>
      </c>
      <c r="E550" s="2" t="s">
        <v>77</v>
      </c>
      <c r="H550" s="2" t="s">
        <v>16</v>
      </c>
      <c r="I550" s="2" t="s">
        <v>201</v>
      </c>
      <c r="V550" s="2" t="s">
        <v>4588</v>
      </c>
      <c r="AA550" s="2" t="s">
        <v>4566</v>
      </c>
      <c r="AB550" s="2" t="s">
        <v>4566</v>
      </c>
      <c r="AC550" s="2" t="s">
        <v>4566</v>
      </c>
      <c r="AD550" s="2" t="s">
        <v>4566</v>
      </c>
      <c r="AE550" s="2" t="s">
        <v>4566</v>
      </c>
      <c r="AF550" s="2" t="s">
        <v>4566</v>
      </c>
      <c r="AG550" s="2" t="s">
        <v>4566</v>
      </c>
    </row>
    <row r="551" spans="1:33" x14ac:dyDescent="0.25">
      <c r="A551" s="2">
        <v>325208</v>
      </c>
      <c r="B551" s="2" t="s">
        <v>1347</v>
      </c>
      <c r="C551" s="2" t="s">
        <v>229</v>
      </c>
      <c r="D551" s="2" t="s">
        <v>422</v>
      </c>
      <c r="E551" s="2" t="s">
        <v>76</v>
      </c>
      <c r="F551" s="2">
        <v>33679</v>
      </c>
      <c r="G551" s="2" t="s">
        <v>61</v>
      </c>
      <c r="H551" s="2" t="s">
        <v>16</v>
      </c>
      <c r="I551" s="2" t="s">
        <v>201</v>
      </c>
      <c r="V551" s="2" t="s">
        <v>4588</v>
      </c>
      <c r="AB551" s="2" t="s">
        <v>4566</v>
      </c>
      <c r="AC551" s="2" t="s">
        <v>4566</v>
      </c>
      <c r="AD551" s="2" t="s">
        <v>4566</v>
      </c>
      <c r="AE551" s="2" t="s">
        <v>4566</v>
      </c>
      <c r="AF551" s="2" t="s">
        <v>4566</v>
      </c>
      <c r="AG551" s="2" t="s">
        <v>4566</v>
      </c>
    </row>
    <row r="552" spans="1:33" x14ac:dyDescent="0.25">
      <c r="A552" s="2">
        <v>325906</v>
      </c>
      <c r="B552" s="2" t="s">
        <v>1648</v>
      </c>
      <c r="C552" s="2" t="s">
        <v>441</v>
      </c>
      <c r="D552" s="2" t="s">
        <v>1649</v>
      </c>
      <c r="E552" s="2" t="s">
        <v>76</v>
      </c>
      <c r="F552" s="2">
        <v>34359</v>
      </c>
      <c r="G552" s="2" t="s">
        <v>582</v>
      </c>
      <c r="H552" s="2" t="s">
        <v>16</v>
      </c>
      <c r="I552" s="2" t="s">
        <v>201</v>
      </c>
      <c r="V552" s="2" t="s">
        <v>4588</v>
      </c>
      <c r="AB552" s="2" t="s">
        <v>4566</v>
      </c>
      <c r="AC552" s="2" t="s">
        <v>4566</v>
      </c>
      <c r="AD552" s="2" t="s">
        <v>4566</v>
      </c>
      <c r="AE552" s="2" t="s">
        <v>4566</v>
      </c>
      <c r="AF552" s="2" t="s">
        <v>4566</v>
      </c>
      <c r="AG552" s="2" t="s">
        <v>4566</v>
      </c>
    </row>
    <row r="553" spans="1:33" x14ac:dyDescent="0.25">
      <c r="A553" s="2">
        <v>326228</v>
      </c>
      <c r="B553" s="2" t="s">
        <v>1042</v>
      </c>
      <c r="C553" s="2" t="s">
        <v>263</v>
      </c>
      <c r="E553" s="2" t="s">
        <v>76</v>
      </c>
      <c r="F553" s="2">
        <v>35065</v>
      </c>
      <c r="G553" s="2" t="s">
        <v>335</v>
      </c>
      <c r="H553" s="2" t="s">
        <v>16</v>
      </c>
      <c r="I553" s="2" t="s">
        <v>201</v>
      </c>
      <c r="V553" s="2" t="s">
        <v>4588</v>
      </c>
      <c r="AD553" s="2" t="s">
        <v>4566</v>
      </c>
      <c r="AE553" s="2" t="s">
        <v>4566</v>
      </c>
      <c r="AF553" s="2" t="s">
        <v>4566</v>
      </c>
      <c r="AG553" s="2" t="s">
        <v>4566</v>
      </c>
    </row>
    <row r="554" spans="1:33" x14ac:dyDescent="0.25">
      <c r="A554" s="2">
        <v>326528</v>
      </c>
      <c r="B554" s="2" t="s">
        <v>1845</v>
      </c>
      <c r="C554" s="2" t="s">
        <v>252</v>
      </c>
      <c r="D554" s="2" t="s">
        <v>1846</v>
      </c>
      <c r="E554" s="2" t="s">
        <v>76</v>
      </c>
      <c r="F554" s="2">
        <v>35065</v>
      </c>
      <c r="G554" s="2" t="s">
        <v>1847</v>
      </c>
      <c r="H554" s="2" t="s">
        <v>16</v>
      </c>
      <c r="I554" s="2" t="s">
        <v>201</v>
      </c>
      <c r="V554" s="2" t="s">
        <v>4588</v>
      </c>
      <c r="AB554" s="2" t="s">
        <v>4566</v>
      </c>
      <c r="AC554" s="2" t="s">
        <v>4566</v>
      </c>
      <c r="AD554" s="2" t="s">
        <v>4566</v>
      </c>
      <c r="AE554" s="2" t="s">
        <v>4566</v>
      </c>
      <c r="AF554" s="2" t="s">
        <v>4566</v>
      </c>
      <c r="AG554" s="2" t="s">
        <v>4566</v>
      </c>
    </row>
    <row r="555" spans="1:33" x14ac:dyDescent="0.25">
      <c r="A555" s="2">
        <v>327467</v>
      </c>
      <c r="B555" s="2" t="s">
        <v>2116</v>
      </c>
      <c r="C555" s="2" t="s">
        <v>2117</v>
      </c>
      <c r="D555" s="2" t="s">
        <v>2118</v>
      </c>
      <c r="E555" s="2" t="s">
        <v>76</v>
      </c>
      <c r="F555" s="2">
        <v>34379</v>
      </c>
      <c r="G555" s="2" t="s">
        <v>18</v>
      </c>
      <c r="H555" s="2" t="s">
        <v>16</v>
      </c>
      <c r="I555" s="2" t="s">
        <v>201</v>
      </c>
      <c r="V555" s="2" t="s">
        <v>4588</v>
      </c>
      <c r="AB555" s="2" t="s">
        <v>4566</v>
      </c>
      <c r="AC555" s="2" t="s">
        <v>4566</v>
      </c>
      <c r="AD555" s="2" t="s">
        <v>4566</v>
      </c>
      <c r="AE555" s="2" t="s">
        <v>4566</v>
      </c>
      <c r="AF555" s="2" t="s">
        <v>4566</v>
      </c>
      <c r="AG555" s="2" t="s">
        <v>4566</v>
      </c>
    </row>
    <row r="556" spans="1:33" x14ac:dyDescent="0.25">
      <c r="A556" s="2">
        <v>328306</v>
      </c>
      <c r="B556" s="2" t="s">
        <v>2091</v>
      </c>
      <c r="C556" s="2" t="s">
        <v>804</v>
      </c>
      <c r="D556" s="2" t="s">
        <v>971</v>
      </c>
      <c r="E556" s="2" t="s">
        <v>77</v>
      </c>
      <c r="F556" s="2">
        <v>32356</v>
      </c>
      <c r="G556" s="2" t="s">
        <v>370</v>
      </c>
      <c r="H556" s="2" t="s">
        <v>16</v>
      </c>
      <c r="I556" s="2" t="s">
        <v>201</v>
      </c>
      <c r="J556" s="2" t="s">
        <v>1268</v>
      </c>
      <c r="L556" s="2" t="s">
        <v>18</v>
      </c>
      <c r="V556" s="2" t="s">
        <v>4588</v>
      </c>
      <c r="AF556" s="2" t="s">
        <v>4566</v>
      </c>
      <c r="AG556" s="2" t="s">
        <v>4566</v>
      </c>
    </row>
    <row r="557" spans="1:33" x14ac:dyDescent="0.25">
      <c r="A557" s="2">
        <v>328456</v>
      </c>
      <c r="B557" s="2" t="s">
        <v>2161</v>
      </c>
      <c r="C557" s="2" t="s">
        <v>362</v>
      </c>
      <c r="D557" s="2" t="s">
        <v>1092</v>
      </c>
      <c r="E557" s="2" t="s">
        <v>76</v>
      </c>
      <c r="F557" s="2">
        <v>35638</v>
      </c>
      <c r="G557" s="2" t="s">
        <v>430</v>
      </c>
      <c r="H557" s="2" t="s">
        <v>16</v>
      </c>
      <c r="I557" s="2" t="s">
        <v>201</v>
      </c>
      <c r="J557" s="2" t="s">
        <v>1231</v>
      </c>
      <c r="L557" s="2" t="s">
        <v>30</v>
      </c>
      <c r="V557" s="2" t="s">
        <v>4588</v>
      </c>
      <c r="AE557" s="2" t="s">
        <v>4566</v>
      </c>
      <c r="AF557" s="2" t="s">
        <v>4566</v>
      </c>
      <c r="AG557" s="2" t="s">
        <v>4566</v>
      </c>
    </row>
    <row r="558" spans="1:33" x14ac:dyDescent="0.25">
      <c r="A558" s="2">
        <v>328612</v>
      </c>
      <c r="B558" s="2" t="s">
        <v>1848</v>
      </c>
      <c r="C558" s="2" t="s">
        <v>617</v>
      </c>
      <c r="D558" s="2" t="s">
        <v>695</v>
      </c>
      <c r="E558" s="2" t="s">
        <v>76</v>
      </c>
      <c r="H558" s="2" t="s">
        <v>16</v>
      </c>
      <c r="I558" s="2" t="s">
        <v>201</v>
      </c>
      <c r="V558" s="2" t="s">
        <v>4588</v>
      </c>
      <c r="AD558" s="2" t="s">
        <v>4566</v>
      </c>
      <c r="AE558" s="2" t="s">
        <v>4566</v>
      </c>
      <c r="AF558" s="2" t="s">
        <v>4566</v>
      </c>
      <c r="AG558" s="2" t="s">
        <v>4566</v>
      </c>
    </row>
    <row r="559" spans="1:33" x14ac:dyDescent="0.25">
      <c r="A559" s="2">
        <v>328650</v>
      </c>
      <c r="B559" s="2" t="s">
        <v>2031</v>
      </c>
      <c r="C559" s="2" t="s">
        <v>2032</v>
      </c>
      <c r="D559" s="2" t="s">
        <v>237</v>
      </c>
      <c r="E559" s="2" t="s">
        <v>77</v>
      </c>
      <c r="F559" s="2">
        <v>32770</v>
      </c>
      <c r="G559" s="2" t="s">
        <v>18</v>
      </c>
      <c r="H559" s="2" t="s">
        <v>16</v>
      </c>
      <c r="I559" s="2" t="s">
        <v>201</v>
      </c>
      <c r="V559" s="2" t="s">
        <v>4588</v>
      </c>
      <c r="AC559" s="2" t="s">
        <v>4566</v>
      </c>
      <c r="AD559" s="2" t="s">
        <v>4566</v>
      </c>
      <c r="AE559" s="2" t="s">
        <v>4566</v>
      </c>
      <c r="AF559" s="2" t="s">
        <v>4566</v>
      </c>
      <c r="AG559" s="2" t="s">
        <v>4566</v>
      </c>
    </row>
    <row r="560" spans="1:33" x14ac:dyDescent="0.25">
      <c r="A560" s="2">
        <v>329535</v>
      </c>
      <c r="B560" s="2" t="s">
        <v>2175</v>
      </c>
      <c r="C560" s="2" t="s">
        <v>334</v>
      </c>
      <c r="D560" s="2" t="s">
        <v>1662</v>
      </c>
      <c r="E560" s="2" t="s">
        <v>77</v>
      </c>
      <c r="F560" s="2">
        <v>33655</v>
      </c>
      <c r="G560" s="2" t="s">
        <v>18</v>
      </c>
      <c r="H560" s="2" t="s">
        <v>16</v>
      </c>
      <c r="I560" s="2" t="s">
        <v>201</v>
      </c>
      <c r="V560" s="2" t="s">
        <v>4588</v>
      </c>
      <c r="AB560" s="2" t="s">
        <v>4566</v>
      </c>
      <c r="AC560" s="2" t="s">
        <v>4566</v>
      </c>
      <c r="AD560" s="2" t="s">
        <v>4566</v>
      </c>
      <c r="AE560" s="2" t="s">
        <v>4566</v>
      </c>
      <c r="AF560" s="2" t="s">
        <v>4566</v>
      </c>
      <c r="AG560" s="2" t="s">
        <v>4566</v>
      </c>
    </row>
    <row r="561" spans="1:33" x14ac:dyDescent="0.25">
      <c r="A561" s="2">
        <v>329672</v>
      </c>
      <c r="B561" s="2" t="s">
        <v>1523</v>
      </c>
      <c r="C561" s="2" t="s">
        <v>261</v>
      </c>
      <c r="D561" s="2" t="s">
        <v>1524</v>
      </c>
      <c r="E561" s="2" t="s">
        <v>77</v>
      </c>
      <c r="F561" s="2">
        <v>32406</v>
      </c>
      <c r="G561" s="2" t="s">
        <v>70</v>
      </c>
      <c r="H561" s="2" t="s">
        <v>16</v>
      </c>
      <c r="I561" s="2" t="s">
        <v>201</v>
      </c>
      <c r="V561" s="2" t="s">
        <v>4588</v>
      </c>
      <c r="AB561" s="2" t="s">
        <v>4566</v>
      </c>
      <c r="AC561" s="2" t="s">
        <v>4566</v>
      </c>
      <c r="AD561" s="2" t="s">
        <v>4566</v>
      </c>
      <c r="AE561" s="2" t="s">
        <v>4566</v>
      </c>
      <c r="AF561" s="2" t="s">
        <v>4566</v>
      </c>
      <c r="AG561" s="2" t="s">
        <v>4566</v>
      </c>
    </row>
    <row r="562" spans="1:33" x14ac:dyDescent="0.25">
      <c r="A562" s="2">
        <v>330193</v>
      </c>
      <c r="B562" s="2" t="s">
        <v>1961</v>
      </c>
      <c r="C562" s="2" t="s">
        <v>214</v>
      </c>
      <c r="D562" s="2" t="s">
        <v>1962</v>
      </c>
      <c r="E562" s="2" t="s">
        <v>76</v>
      </c>
      <c r="F562" s="2">
        <v>35902</v>
      </c>
      <c r="G562" s="2" t="s">
        <v>18</v>
      </c>
      <c r="H562" s="2" t="s">
        <v>16</v>
      </c>
      <c r="I562" s="2" t="s">
        <v>201</v>
      </c>
      <c r="V562" s="2" t="s">
        <v>4588</v>
      </c>
      <c r="AC562" s="2" t="s">
        <v>4566</v>
      </c>
      <c r="AD562" s="2" t="s">
        <v>4566</v>
      </c>
      <c r="AE562" s="2" t="s">
        <v>4566</v>
      </c>
      <c r="AF562" s="2" t="s">
        <v>4566</v>
      </c>
      <c r="AG562" s="2" t="s">
        <v>4566</v>
      </c>
    </row>
    <row r="563" spans="1:33" x14ac:dyDescent="0.25">
      <c r="A563" s="2">
        <v>330901</v>
      </c>
      <c r="B563" s="2" t="s">
        <v>2052</v>
      </c>
      <c r="C563" s="2" t="s">
        <v>591</v>
      </c>
      <c r="D563" s="2" t="s">
        <v>2053</v>
      </c>
      <c r="E563" s="2" t="s">
        <v>76</v>
      </c>
      <c r="F563" s="2">
        <v>32509</v>
      </c>
      <c r="G563" s="2" t="s">
        <v>668</v>
      </c>
      <c r="H563" s="2" t="s">
        <v>16</v>
      </c>
      <c r="I563" s="2" t="s">
        <v>201</v>
      </c>
      <c r="J563" s="2" t="s">
        <v>1231</v>
      </c>
      <c r="L563" s="2" t="s">
        <v>37</v>
      </c>
      <c r="V563" s="2" t="s">
        <v>4588</v>
      </c>
      <c r="AG563" s="2" t="s">
        <v>4566</v>
      </c>
    </row>
    <row r="564" spans="1:33" x14ac:dyDescent="0.25">
      <c r="A564" s="2">
        <v>331231</v>
      </c>
      <c r="B564" s="2" t="s">
        <v>1643</v>
      </c>
      <c r="C564" s="2" t="s">
        <v>1133</v>
      </c>
      <c r="D564" s="2" t="s">
        <v>417</v>
      </c>
      <c r="E564" s="2" t="s">
        <v>77</v>
      </c>
      <c r="F564" s="2">
        <v>33605</v>
      </c>
      <c r="G564" s="2" t="s">
        <v>18</v>
      </c>
      <c r="H564" s="2" t="s">
        <v>16</v>
      </c>
      <c r="I564" s="2" t="s">
        <v>201</v>
      </c>
      <c r="V564" s="2" t="s">
        <v>4588</v>
      </c>
      <c r="AC564" s="2" t="s">
        <v>4566</v>
      </c>
      <c r="AD564" s="2" t="s">
        <v>4566</v>
      </c>
      <c r="AE564" s="2" t="s">
        <v>4566</v>
      </c>
      <c r="AF564" s="2" t="s">
        <v>4566</v>
      </c>
      <c r="AG564" s="2" t="s">
        <v>4566</v>
      </c>
    </row>
    <row r="565" spans="1:33" x14ac:dyDescent="0.25">
      <c r="A565" s="2">
        <v>331256</v>
      </c>
      <c r="B565" s="2" t="s">
        <v>1849</v>
      </c>
      <c r="C565" s="2" t="s">
        <v>229</v>
      </c>
      <c r="D565" s="2" t="s">
        <v>232</v>
      </c>
      <c r="E565" s="2" t="s">
        <v>76</v>
      </c>
      <c r="F565" s="2">
        <v>34121</v>
      </c>
      <c r="G565" s="2" t="s">
        <v>1850</v>
      </c>
      <c r="H565" s="2" t="s">
        <v>16</v>
      </c>
      <c r="I565" s="2" t="s">
        <v>201</v>
      </c>
      <c r="J565" s="2" t="s">
        <v>15</v>
      </c>
      <c r="L565" s="2" t="s">
        <v>30</v>
      </c>
      <c r="V565" s="2" t="s">
        <v>4588</v>
      </c>
      <c r="AE565" s="2" t="s">
        <v>4566</v>
      </c>
      <c r="AF565" s="2" t="s">
        <v>4566</v>
      </c>
      <c r="AG565" s="2" t="s">
        <v>4566</v>
      </c>
    </row>
    <row r="566" spans="1:33" x14ac:dyDescent="0.25">
      <c r="A566" s="2">
        <v>331322</v>
      </c>
      <c r="B566" s="2" t="s">
        <v>1246</v>
      </c>
      <c r="C566" s="2" t="s">
        <v>252</v>
      </c>
      <c r="D566" s="2" t="s">
        <v>1247</v>
      </c>
      <c r="E566" s="2" t="s">
        <v>76</v>
      </c>
      <c r="H566" s="2" t="s">
        <v>16</v>
      </c>
      <c r="I566" s="2" t="s">
        <v>201</v>
      </c>
      <c r="V566" s="2" t="s">
        <v>4588</v>
      </c>
      <c r="AA566" s="2" t="s">
        <v>4566</v>
      </c>
      <c r="AB566" s="2" t="s">
        <v>4566</v>
      </c>
      <c r="AC566" s="2" t="s">
        <v>4566</v>
      </c>
      <c r="AD566" s="2" t="s">
        <v>4566</v>
      </c>
      <c r="AE566" s="2" t="s">
        <v>4566</v>
      </c>
      <c r="AF566" s="2" t="s">
        <v>4566</v>
      </c>
      <c r="AG566" s="2" t="s">
        <v>4566</v>
      </c>
    </row>
    <row r="567" spans="1:33" x14ac:dyDescent="0.25">
      <c r="A567" s="2">
        <v>332618</v>
      </c>
      <c r="B567" s="2" t="s">
        <v>2178</v>
      </c>
      <c r="C567" s="2" t="s">
        <v>246</v>
      </c>
      <c r="D567" s="2" t="s">
        <v>367</v>
      </c>
      <c r="E567" s="2" t="s">
        <v>76</v>
      </c>
      <c r="F567" s="2">
        <v>32394</v>
      </c>
      <c r="G567" s="2" t="s">
        <v>37</v>
      </c>
      <c r="H567" s="2" t="s">
        <v>16</v>
      </c>
      <c r="I567" s="2" t="s">
        <v>201</v>
      </c>
      <c r="J567" s="2" t="s">
        <v>15</v>
      </c>
      <c r="L567" s="2" t="s">
        <v>37</v>
      </c>
      <c r="V567" s="2" t="s">
        <v>4588</v>
      </c>
      <c r="AF567" s="2" t="s">
        <v>4566</v>
      </c>
      <c r="AG567" s="2" t="s">
        <v>4566</v>
      </c>
    </row>
    <row r="568" spans="1:33" x14ac:dyDescent="0.25">
      <c r="A568" s="2">
        <v>333134</v>
      </c>
      <c r="B568" s="2" t="s">
        <v>1401</v>
      </c>
      <c r="C568" s="2" t="s">
        <v>463</v>
      </c>
      <c r="D568" s="2" t="s">
        <v>1368</v>
      </c>
      <c r="E568" s="2" t="s">
        <v>77</v>
      </c>
      <c r="H568" s="2" t="s">
        <v>16</v>
      </c>
      <c r="I568" s="2" t="s">
        <v>201</v>
      </c>
      <c r="V568" s="2" t="s">
        <v>4588</v>
      </c>
      <c r="AA568" s="2" t="s">
        <v>4566</v>
      </c>
      <c r="AB568" s="2" t="s">
        <v>4566</v>
      </c>
      <c r="AC568" s="2" t="s">
        <v>4566</v>
      </c>
      <c r="AD568" s="2" t="s">
        <v>4566</v>
      </c>
      <c r="AE568" s="2" t="s">
        <v>4566</v>
      </c>
      <c r="AF568" s="2" t="s">
        <v>4566</v>
      </c>
      <c r="AG568" s="2" t="s">
        <v>4566</v>
      </c>
    </row>
    <row r="569" spans="1:33" x14ac:dyDescent="0.25">
      <c r="A569" s="2">
        <v>333427</v>
      </c>
      <c r="B569" s="2" t="s">
        <v>1965</v>
      </c>
      <c r="C569" s="2" t="s">
        <v>266</v>
      </c>
      <c r="D569" s="2" t="s">
        <v>579</v>
      </c>
      <c r="E569" s="2" t="s">
        <v>76</v>
      </c>
      <c r="F569" s="2">
        <v>35598</v>
      </c>
      <c r="G569" s="2" t="s">
        <v>18</v>
      </c>
      <c r="H569" s="2" t="s">
        <v>16</v>
      </c>
      <c r="I569" s="2" t="s">
        <v>201</v>
      </c>
      <c r="J569" s="2" t="s">
        <v>1231</v>
      </c>
      <c r="L569" s="2" t="s">
        <v>18</v>
      </c>
      <c r="V569" s="2" t="s">
        <v>4588</v>
      </c>
      <c r="AG569" s="2" t="s">
        <v>4566</v>
      </c>
    </row>
    <row r="570" spans="1:33" x14ac:dyDescent="0.25">
      <c r="A570" s="2">
        <v>333469</v>
      </c>
      <c r="B570" s="2" t="s">
        <v>1532</v>
      </c>
      <c r="C570" s="2" t="s">
        <v>362</v>
      </c>
      <c r="D570" s="2" t="s">
        <v>222</v>
      </c>
      <c r="E570" s="2" t="s">
        <v>77</v>
      </c>
      <c r="H570" s="2" t="s">
        <v>16</v>
      </c>
      <c r="I570" s="2" t="s">
        <v>201</v>
      </c>
      <c r="V570" s="2" t="s">
        <v>4588</v>
      </c>
      <c r="AA570" s="2" t="s">
        <v>4566</v>
      </c>
      <c r="AB570" s="2" t="s">
        <v>4566</v>
      </c>
      <c r="AC570" s="2" t="s">
        <v>4566</v>
      </c>
      <c r="AD570" s="2" t="s">
        <v>4566</v>
      </c>
      <c r="AE570" s="2" t="s">
        <v>4566</v>
      </c>
      <c r="AF570" s="2" t="s">
        <v>4566</v>
      </c>
      <c r="AG570" s="2" t="s">
        <v>4566</v>
      </c>
    </row>
    <row r="571" spans="1:33" x14ac:dyDescent="0.25">
      <c r="A571" s="2">
        <v>333539</v>
      </c>
      <c r="B571" s="2" t="s">
        <v>1904</v>
      </c>
      <c r="C571" s="2" t="s">
        <v>491</v>
      </c>
      <c r="D571" s="2" t="s">
        <v>407</v>
      </c>
      <c r="E571" s="2" t="s">
        <v>76</v>
      </c>
      <c r="F571" s="2">
        <v>35241</v>
      </c>
      <c r="G571" s="2" t="s">
        <v>18</v>
      </c>
      <c r="H571" s="2" t="s">
        <v>16</v>
      </c>
      <c r="I571" s="2" t="s">
        <v>201</v>
      </c>
      <c r="J571" s="2" t="s">
        <v>1231</v>
      </c>
      <c r="L571" s="2" t="s">
        <v>30</v>
      </c>
      <c r="V571" s="2" t="s">
        <v>4588</v>
      </c>
      <c r="AE571" s="2" t="s">
        <v>4566</v>
      </c>
      <c r="AF571" s="2" t="s">
        <v>4566</v>
      </c>
      <c r="AG571" s="2" t="s">
        <v>4566</v>
      </c>
    </row>
    <row r="572" spans="1:33" x14ac:dyDescent="0.25">
      <c r="A572" s="2">
        <v>333558</v>
      </c>
      <c r="B572" s="2" t="s">
        <v>1841</v>
      </c>
      <c r="C572" s="2" t="s">
        <v>358</v>
      </c>
      <c r="D572" s="2" t="s">
        <v>907</v>
      </c>
      <c r="E572" s="2" t="s">
        <v>76</v>
      </c>
      <c r="F572" s="2">
        <v>26007</v>
      </c>
      <c r="G572" s="2" t="s">
        <v>790</v>
      </c>
      <c r="H572" s="2" t="s">
        <v>16</v>
      </c>
      <c r="I572" s="2" t="s">
        <v>201</v>
      </c>
      <c r="V572" s="2" t="s">
        <v>4588</v>
      </c>
      <c r="AC572" s="2" t="s">
        <v>4566</v>
      </c>
      <c r="AD572" s="2" t="s">
        <v>4566</v>
      </c>
      <c r="AE572" s="2" t="s">
        <v>4566</v>
      </c>
      <c r="AF572" s="2" t="s">
        <v>4566</v>
      </c>
      <c r="AG572" s="2" t="s">
        <v>4566</v>
      </c>
    </row>
    <row r="573" spans="1:33" x14ac:dyDescent="0.25">
      <c r="A573" s="2">
        <v>334987</v>
      </c>
      <c r="B573" s="2" t="s">
        <v>1081</v>
      </c>
      <c r="C573" s="2" t="s">
        <v>214</v>
      </c>
      <c r="D573" s="2" t="s">
        <v>732</v>
      </c>
      <c r="E573" s="2" t="s">
        <v>77</v>
      </c>
      <c r="H573" s="2" t="s">
        <v>16</v>
      </c>
      <c r="I573" s="2" t="s">
        <v>201</v>
      </c>
      <c r="V573" s="2" t="s">
        <v>4588</v>
      </c>
      <c r="AB573" s="2" t="s">
        <v>4566</v>
      </c>
      <c r="AC573" s="2" t="s">
        <v>4566</v>
      </c>
      <c r="AD573" s="2" t="s">
        <v>4566</v>
      </c>
      <c r="AE573" s="2" t="s">
        <v>4566</v>
      </c>
      <c r="AF573" s="2" t="s">
        <v>4566</v>
      </c>
      <c r="AG573" s="2" t="s">
        <v>4566</v>
      </c>
    </row>
    <row r="574" spans="1:33" x14ac:dyDescent="0.25">
      <c r="A574" s="2">
        <v>334134</v>
      </c>
      <c r="B574" s="2" t="s">
        <v>2022</v>
      </c>
      <c r="C574" s="2" t="s">
        <v>440</v>
      </c>
      <c r="D574" s="2" t="s">
        <v>317</v>
      </c>
      <c r="E574" s="2" t="s">
        <v>77</v>
      </c>
      <c r="F574" s="2">
        <v>34525</v>
      </c>
      <c r="G574" s="2" t="s">
        <v>18</v>
      </c>
      <c r="H574" s="2" t="s">
        <v>16</v>
      </c>
      <c r="I574" s="2" t="s">
        <v>201</v>
      </c>
      <c r="J574" s="2" t="s">
        <v>1231</v>
      </c>
      <c r="L574" s="2" t="s">
        <v>18</v>
      </c>
      <c r="V574" s="2" t="s">
        <v>4588</v>
      </c>
    </row>
    <row r="575" spans="1:33" x14ac:dyDescent="0.25">
      <c r="A575" s="2">
        <v>327052</v>
      </c>
      <c r="B575" s="2" t="s">
        <v>1253</v>
      </c>
      <c r="C575" s="2" t="s">
        <v>396</v>
      </c>
      <c r="D575" s="2" t="s">
        <v>1254</v>
      </c>
      <c r="E575" s="2" t="s">
        <v>76</v>
      </c>
      <c r="F575" s="2">
        <v>35431</v>
      </c>
      <c r="G575" s="2" t="s">
        <v>18</v>
      </c>
      <c r="H575" s="2" t="s">
        <v>16</v>
      </c>
      <c r="I575" s="2" t="s">
        <v>201</v>
      </c>
      <c r="J575" s="2" t="s">
        <v>1231</v>
      </c>
      <c r="L575" s="2" t="s">
        <v>18</v>
      </c>
      <c r="V575" s="2" t="s">
        <v>4588</v>
      </c>
      <c r="AE575" s="2" t="s">
        <v>4566</v>
      </c>
      <c r="AF575" s="2" t="s">
        <v>4566</v>
      </c>
      <c r="AG575" s="2" t="s">
        <v>4566</v>
      </c>
    </row>
    <row r="576" spans="1:33" x14ac:dyDescent="0.25">
      <c r="A576" s="2">
        <v>301327</v>
      </c>
      <c r="B576" s="2" t="s">
        <v>3536</v>
      </c>
      <c r="C576" s="2" t="s">
        <v>211</v>
      </c>
      <c r="D576" s="2" t="s">
        <v>278</v>
      </c>
      <c r="E576" s="2" t="s">
        <v>77</v>
      </c>
      <c r="F576" s="2">
        <v>29595</v>
      </c>
      <c r="G576" s="2" t="s">
        <v>18</v>
      </c>
      <c r="H576" s="2" t="s">
        <v>16</v>
      </c>
      <c r="I576" s="2" t="s">
        <v>201</v>
      </c>
      <c r="J576" s="2" t="s">
        <v>1231</v>
      </c>
      <c r="L576" s="2" t="s">
        <v>18</v>
      </c>
      <c r="V576" s="2" t="s">
        <v>4693</v>
      </c>
    </row>
    <row r="577" spans="1:22" x14ac:dyDescent="0.25">
      <c r="A577" s="2">
        <v>302917</v>
      </c>
      <c r="B577" s="2" t="s">
        <v>3074</v>
      </c>
      <c r="C577" s="2" t="s">
        <v>3075</v>
      </c>
      <c r="D577" s="2" t="s">
        <v>407</v>
      </c>
      <c r="E577" s="2" t="s">
        <v>76</v>
      </c>
      <c r="F577" s="2">
        <v>29123</v>
      </c>
      <c r="G577" s="2" t="s">
        <v>1667</v>
      </c>
      <c r="H577" s="2" t="s">
        <v>16</v>
      </c>
      <c r="I577" s="2" t="s">
        <v>201</v>
      </c>
      <c r="J577" s="2" t="s">
        <v>1231</v>
      </c>
      <c r="L577" s="2" t="s">
        <v>47</v>
      </c>
      <c r="V577" s="2" t="s">
        <v>4693</v>
      </c>
    </row>
    <row r="578" spans="1:22" x14ac:dyDescent="0.25">
      <c r="A578" s="2">
        <v>313821</v>
      </c>
      <c r="B578" s="2" t="s">
        <v>3553</v>
      </c>
      <c r="C578" s="2" t="s">
        <v>672</v>
      </c>
      <c r="D578" s="2" t="s">
        <v>3554</v>
      </c>
      <c r="E578" s="2" t="s">
        <v>77</v>
      </c>
      <c r="F578" s="2">
        <v>32438</v>
      </c>
      <c r="G578" s="2" t="s">
        <v>3555</v>
      </c>
      <c r="H578" s="2" t="s">
        <v>16</v>
      </c>
      <c r="I578" s="2" t="s">
        <v>201</v>
      </c>
      <c r="J578" s="2" t="s">
        <v>15</v>
      </c>
      <c r="L578" s="2" t="s">
        <v>30</v>
      </c>
      <c r="V578" s="2" t="s">
        <v>4693</v>
      </c>
    </row>
    <row r="579" spans="1:22" x14ac:dyDescent="0.25">
      <c r="A579" s="2">
        <v>316217</v>
      </c>
      <c r="B579" s="2" t="s">
        <v>3561</v>
      </c>
      <c r="C579" s="2" t="s">
        <v>229</v>
      </c>
      <c r="D579" s="2" t="s">
        <v>240</v>
      </c>
      <c r="E579" s="2" t="s">
        <v>77</v>
      </c>
      <c r="F579" s="2">
        <v>32638</v>
      </c>
      <c r="G579" s="2" t="s">
        <v>1024</v>
      </c>
      <c r="H579" s="2" t="s">
        <v>16</v>
      </c>
      <c r="I579" s="2" t="s">
        <v>201</v>
      </c>
      <c r="J579" s="2" t="s">
        <v>1231</v>
      </c>
      <c r="L579" s="2" t="s">
        <v>18</v>
      </c>
      <c r="V579" s="2" t="s">
        <v>4693</v>
      </c>
    </row>
    <row r="580" spans="1:22" x14ac:dyDescent="0.25">
      <c r="A580" s="2">
        <v>316941</v>
      </c>
      <c r="B580" s="2" t="s">
        <v>3564</v>
      </c>
      <c r="C580" s="2" t="s">
        <v>3565</v>
      </c>
      <c r="D580" s="2" t="s">
        <v>834</v>
      </c>
      <c r="E580" s="2" t="s">
        <v>76</v>
      </c>
      <c r="F580" s="2">
        <v>29247</v>
      </c>
      <c r="G580" s="2" t="s">
        <v>3566</v>
      </c>
      <c r="H580" s="2" t="s">
        <v>16</v>
      </c>
      <c r="I580" s="2" t="s">
        <v>201</v>
      </c>
      <c r="J580" s="2" t="s">
        <v>1231</v>
      </c>
      <c r="L580" s="2" t="s">
        <v>47</v>
      </c>
      <c r="V580" s="2" t="s">
        <v>4693</v>
      </c>
    </row>
    <row r="581" spans="1:22" x14ac:dyDescent="0.25">
      <c r="A581" s="2">
        <v>317414</v>
      </c>
      <c r="B581" s="2" t="s">
        <v>2424</v>
      </c>
      <c r="C581" s="2" t="s">
        <v>214</v>
      </c>
      <c r="D581" s="2" t="s">
        <v>2425</v>
      </c>
      <c r="E581" s="2" t="s">
        <v>76</v>
      </c>
      <c r="F581" s="2">
        <v>33756</v>
      </c>
      <c r="G581" s="2" t="s">
        <v>213</v>
      </c>
      <c r="H581" s="2" t="s">
        <v>16</v>
      </c>
      <c r="I581" s="2" t="s">
        <v>201</v>
      </c>
      <c r="J581" s="2" t="s">
        <v>1231</v>
      </c>
      <c r="L581" s="2" t="s">
        <v>18</v>
      </c>
      <c r="V581" s="2" t="s">
        <v>4693</v>
      </c>
    </row>
    <row r="582" spans="1:22" x14ac:dyDescent="0.25">
      <c r="A582" s="2">
        <v>318775</v>
      </c>
      <c r="B582" s="2" t="s">
        <v>2391</v>
      </c>
      <c r="C582" s="2" t="s">
        <v>334</v>
      </c>
      <c r="D582" s="2" t="s">
        <v>2392</v>
      </c>
      <c r="E582" s="2" t="s">
        <v>76</v>
      </c>
      <c r="F582" s="2">
        <v>30951</v>
      </c>
      <c r="G582" s="2" t="s">
        <v>61</v>
      </c>
      <c r="H582" s="2" t="s">
        <v>16</v>
      </c>
      <c r="I582" s="2" t="s">
        <v>201</v>
      </c>
      <c r="J582" s="2" t="s">
        <v>1231</v>
      </c>
      <c r="L582" s="2" t="s">
        <v>61</v>
      </c>
      <c r="V582" s="2" t="s">
        <v>4693</v>
      </c>
    </row>
    <row r="583" spans="1:22" x14ac:dyDescent="0.25">
      <c r="A583" s="2">
        <v>319748</v>
      </c>
      <c r="B583" s="2" t="s">
        <v>3581</v>
      </c>
      <c r="C583" s="2" t="s">
        <v>1068</v>
      </c>
      <c r="D583" s="2" t="s">
        <v>1876</v>
      </c>
      <c r="E583" s="2" t="s">
        <v>77</v>
      </c>
      <c r="F583" s="2">
        <v>30164</v>
      </c>
      <c r="G583" s="2" t="s">
        <v>18</v>
      </c>
      <c r="H583" s="2" t="s">
        <v>16</v>
      </c>
      <c r="I583" s="2" t="s">
        <v>201</v>
      </c>
      <c r="J583" s="2" t="s">
        <v>15</v>
      </c>
      <c r="L583" s="2" t="s">
        <v>18</v>
      </c>
      <c r="V583" s="2" t="s">
        <v>4693</v>
      </c>
    </row>
    <row r="584" spans="1:22" x14ac:dyDescent="0.25">
      <c r="A584" s="2">
        <v>320213</v>
      </c>
      <c r="B584" s="2" t="s">
        <v>3583</v>
      </c>
      <c r="C584" s="2" t="s">
        <v>2396</v>
      </c>
      <c r="D584" s="2" t="s">
        <v>743</v>
      </c>
      <c r="E584" s="2" t="s">
        <v>76</v>
      </c>
      <c r="F584" s="2">
        <v>33800</v>
      </c>
      <c r="G584" s="2" t="s">
        <v>61</v>
      </c>
      <c r="H584" s="2" t="s">
        <v>16</v>
      </c>
      <c r="I584" s="2" t="s">
        <v>201</v>
      </c>
      <c r="J584" s="2" t="s">
        <v>1231</v>
      </c>
      <c r="L584" s="2" t="s">
        <v>18</v>
      </c>
      <c r="V584" s="2" t="s">
        <v>4693</v>
      </c>
    </row>
    <row r="585" spans="1:22" x14ac:dyDescent="0.25">
      <c r="A585" s="2">
        <v>320304</v>
      </c>
      <c r="B585" s="2" t="s">
        <v>3586</v>
      </c>
      <c r="C585" s="2" t="s">
        <v>470</v>
      </c>
      <c r="D585" s="2" t="s">
        <v>219</v>
      </c>
      <c r="E585" s="2" t="s">
        <v>76</v>
      </c>
      <c r="F585" s="2">
        <v>33254</v>
      </c>
      <c r="G585" s="2" t="s">
        <v>18</v>
      </c>
      <c r="H585" s="2" t="s">
        <v>16</v>
      </c>
      <c r="I585" s="2" t="s">
        <v>201</v>
      </c>
      <c r="J585" s="2" t="s">
        <v>1231</v>
      </c>
      <c r="L585" s="2" t="s">
        <v>18</v>
      </c>
      <c r="V585" s="2" t="s">
        <v>4693</v>
      </c>
    </row>
    <row r="586" spans="1:22" x14ac:dyDescent="0.25">
      <c r="A586" s="2">
        <v>320336</v>
      </c>
      <c r="B586" s="2" t="s">
        <v>3587</v>
      </c>
      <c r="C586" s="2" t="s">
        <v>652</v>
      </c>
      <c r="D586" s="2" t="s">
        <v>3185</v>
      </c>
      <c r="E586" s="2" t="s">
        <v>76</v>
      </c>
      <c r="F586" s="2">
        <v>33970</v>
      </c>
      <c r="G586" s="2" t="s">
        <v>18</v>
      </c>
      <c r="H586" s="2" t="s">
        <v>16</v>
      </c>
      <c r="I586" s="2" t="s">
        <v>201</v>
      </c>
      <c r="J586" s="2" t="s">
        <v>1231</v>
      </c>
      <c r="L586" s="2" t="s">
        <v>73</v>
      </c>
      <c r="V586" s="2" t="s">
        <v>4693</v>
      </c>
    </row>
    <row r="587" spans="1:22" x14ac:dyDescent="0.25">
      <c r="A587" s="2">
        <v>321894</v>
      </c>
      <c r="B587" s="2" t="s">
        <v>2296</v>
      </c>
      <c r="C587" s="2" t="s">
        <v>626</v>
      </c>
      <c r="D587" s="2" t="s">
        <v>473</v>
      </c>
      <c r="E587" s="2" t="s">
        <v>77</v>
      </c>
      <c r="F587" s="2">
        <v>24838</v>
      </c>
      <c r="G587" s="2" t="s">
        <v>18</v>
      </c>
      <c r="H587" s="2" t="s">
        <v>16</v>
      </c>
      <c r="I587" s="2" t="s">
        <v>201</v>
      </c>
      <c r="J587" s="2" t="s">
        <v>15</v>
      </c>
      <c r="L587" s="2" t="s">
        <v>18</v>
      </c>
      <c r="V587" s="2" t="s">
        <v>4693</v>
      </c>
    </row>
    <row r="588" spans="1:22" x14ac:dyDescent="0.25">
      <c r="A588" s="2">
        <v>322974</v>
      </c>
      <c r="B588" s="2" t="s">
        <v>2297</v>
      </c>
      <c r="C588" s="2" t="s">
        <v>229</v>
      </c>
      <c r="D588" s="2" t="s">
        <v>756</v>
      </c>
      <c r="E588" s="2" t="s">
        <v>76</v>
      </c>
      <c r="F588" s="2">
        <v>33338</v>
      </c>
      <c r="G588" s="2" t="s">
        <v>67</v>
      </c>
      <c r="H588" s="2" t="s">
        <v>16</v>
      </c>
      <c r="I588" s="2" t="s">
        <v>201</v>
      </c>
      <c r="J588" s="2" t="s">
        <v>1231</v>
      </c>
      <c r="L588" s="2" t="s">
        <v>67</v>
      </c>
      <c r="V588" s="2" t="s">
        <v>4693</v>
      </c>
    </row>
    <row r="589" spans="1:22" x14ac:dyDescent="0.25">
      <c r="A589" s="2">
        <v>323156</v>
      </c>
      <c r="B589" s="2" t="s">
        <v>3603</v>
      </c>
      <c r="C589" s="2" t="s">
        <v>254</v>
      </c>
      <c r="D589" s="2" t="s">
        <v>359</v>
      </c>
      <c r="E589" s="2" t="s">
        <v>77</v>
      </c>
      <c r="F589" s="2">
        <v>34404</v>
      </c>
      <c r="G589" s="2" t="s">
        <v>18</v>
      </c>
      <c r="H589" s="2" t="s">
        <v>16</v>
      </c>
      <c r="I589" s="2" t="s">
        <v>201</v>
      </c>
      <c r="V589" s="2" t="s">
        <v>4693</v>
      </c>
    </row>
    <row r="590" spans="1:22" x14ac:dyDescent="0.25">
      <c r="A590" s="2">
        <v>324001</v>
      </c>
      <c r="B590" s="2" t="s">
        <v>3614</v>
      </c>
      <c r="C590" s="2" t="s">
        <v>276</v>
      </c>
      <c r="D590" s="2" t="s">
        <v>356</v>
      </c>
      <c r="E590" s="2" t="s">
        <v>77</v>
      </c>
      <c r="F590" s="2">
        <v>33182</v>
      </c>
      <c r="G590" s="2" t="s">
        <v>3615</v>
      </c>
      <c r="H590" s="2" t="s">
        <v>16</v>
      </c>
      <c r="I590" s="2" t="s">
        <v>201</v>
      </c>
      <c r="J590" s="2" t="s">
        <v>1231</v>
      </c>
      <c r="L590" s="2" t="s">
        <v>18</v>
      </c>
      <c r="V590" s="2" t="s">
        <v>4693</v>
      </c>
    </row>
    <row r="591" spans="1:22" x14ac:dyDescent="0.25">
      <c r="A591" s="2">
        <v>324232</v>
      </c>
      <c r="B591" s="2" t="s">
        <v>3619</v>
      </c>
      <c r="C591" s="2" t="s">
        <v>1727</v>
      </c>
      <c r="D591" s="2" t="s">
        <v>951</v>
      </c>
      <c r="E591" s="2" t="s">
        <v>77</v>
      </c>
      <c r="F591" s="2">
        <v>32640</v>
      </c>
      <c r="G591" s="2" t="s">
        <v>213</v>
      </c>
      <c r="H591" s="2" t="s">
        <v>16</v>
      </c>
      <c r="I591" s="2" t="s">
        <v>201</v>
      </c>
      <c r="J591" s="2" t="s">
        <v>1231</v>
      </c>
      <c r="L591" s="2" t="s">
        <v>30</v>
      </c>
      <c r="V591" s="2" t="s">
        <v>4693</v>
      </c>
    </row>
    <row r="592" spans="1:22" x14ac:dyDescent="0.25">
      <c r="A592" s="2">
        <v>324707</v>
      </c>
      <c r="B592" s="2" t="s">
        <v>3621</v>
      </c>
      <c r="C592" s="2" t="s">
        <v>2225</v>
      </c>
      <c r="D592" s="2" t="s">
        <v>462</v>
      </c>
      <c r="E592" s="2" t="s">
        <v>77</v>
      </c>
      <c r="F592" s="2">
        <v>29393</v>
      </c>
      <c r="G592" s="2" t="s">
        <v>67</v>
      </c>
      <c r="H592" s="2" t="s">
        <v>16</v>
      </c>
      <c r="I592" s="2" t="s">
        <v>201</v>
      </c>
      <c r="J592" s="2" t="s">
        <v>1231</v>
      </c>
      <c r="L592" s="2" t="s">
        <v>73</v>
      </c>
      <c r="V592" s="2" t="s">
        <v>4693</v>
      </c>
    </row>
    <row r="593" spans="1:22" x14ac:dyDescent="0.25">
      <c r="A593" s="2">
        <v>325031</v>
      </c>
      <c r="B593" s="2" t="s">
        <v>3628</v>
      </c>
      <c r="C593" s="2" t="s">
        <v>252</v>
      </c>
      <c r="D593" s="2" t="s">
        <v>2066</v>
      </c>
      <c r="E593" s="2" t="s">
        <v>77</v>
      </c>
      <c r="F593" s="2">
        <v>26960</v>
      </c>
      <c r="G593" s="2" t="s">
        <v>18</v>
      </c>
      <c r="H593" s="2" t="s">
        <v>16</v>
      </c>
      <c r="I593" s="2" t="s">
        <v>201</v>
      </c>
      <c r="J593" s="2" t="s">
        <v>1231</v>
      </c>
      <c r="L593" s="2" t="s">
        <v>18</v>
      </c>
      <c r="V593" s="2" t="s">
        <v>4693</v>
      </c>
    </row>
    <row r="594" spans="1:22" x14ac:dyDescent="0.25">
      <c r="A594" s="2">
        <v>325680</v>
      </c>
      <c r="B594" s="2" t="s">
        <v>2609</v>
      </c>
      <c r="C594" s="2" t="s">
        <v>522</v>
      </c>
      <c r="D594" s="2" t="s">
        <v>439</v>
      </c>
      <c r="E594" s="2" t="s">
        <v>77</v>
      </c>
      <c r="F594" s="2">
        <v>33162</v>
      </c>
      <c r="G594" s="2" t="s">
        <v>213</v>
      </c>
      <c r="H594" s="2" t="s">
        <v>16</v>
      </c>
      <c r="I594" s="2" t="s">
        <v>201</v>
      </c>
      <c r="J594" s="2" t="s">
        <v>1231</v>
      </c>
      <c r="L594" s="2" t="s">
        <v>30</v>
      </c>
      <c r="V594" s="2" t="s">
        <v>4693</v>
      </c>
    </row>
    <row r="595" spans="1:22" x14ac:dyDescent="0.25">
      <c r="A595" s="2">
        <v>326020</v>
      </c>
      <c r="B595" s="2" t="s">
        <v>3642</v>
      </c>
      <c r="C595" s="2" t="s">
        <v>297</v>
      </c>
      <c r="D595" s="2" t="s">
        <v>489</v>
      </c>
      <c r="E595" s="2" t="s">
        <v>76</v>
      </c>
      <c r="F595" s="2">
        <v>33921</v>
      </c>
      <c r="G595" s="2" t="s">
        <v>30</v>
      </c>
      <c r="H595" s="2" t="s">
        <v>16</v>
      </c>
      <c r="I595" s="2" t="s">
        <v>201</v>
      </c>
      <c r="J595" s="2" t="s">
        <v>1231</v>
      </c>
      <c r="L595" s="2" t="s">
        <v>18</v>
      </c>
      <c r="V595" s="2" t="s">
        <v>4693</v>
      </c>
    </row>
    <row r="596" spans="1:22" x14ac:dyDescent="0.25">
      <c r="A596" s="2">
        <v>326367</v>
      </c>
      <c r="B596" s="2" t="s">
        <v>3653</v>
      </c>
      <c r="C596" s="2" t="s">
        <v>250</v>
      </c>
      <c r="D596" s="2" t="s">
        <v>270</v>
      </c>
      <c r="E596" s="2" t="s">
        <v>77</v>
      </c>
      <c r="F596" s="2">
        <v>32929</v>
      </c>
      <c r="G596" s="2" t="s">
        <v>1033</v>
      </c>
      <c r="H596" s="2" t="s">
        <v>16</v>
      </c>
      <c r="I596" s="2" t="s">
        <v>201</v>
      </c>
      <c r="J596" s="2" t="s">
        <v>1231</v>
      </c>
      <c r="L596" s="2" t="s">
        <v>30</v>
      </c>
      <c r="V596" s="2" t="s">
        <v>4693</v>
      </c>
    </row>
    <row r="597" spans="1:22" x14ac:dyDescent="0.25">
      <c r="A597" s="2">
        <v>326573</v>
      </c>
      <c r="B597" s="2" t="s">
        <v>3657</v>
      </c>
      <c r="C597" s="2" t="s">
        <v>645</v>
      </c>
      <c r="D597" s="2" t="s">
        <v>3658</v>
      </c>
      <c r="E597" s="2" t="s">
        <v>76</v>
      </c>
      <c r="F597" s="2">
        <v>31515</v>
      </c>
      <c r="G597" s="2" t="s">
        <v>73</v>
      </c>
      <c r="H597" s="2" t="s">
        <v>16</v>
      </c>
      <c r="I597" s="2" t="s">
        <v>201</v>
      </c>
      <c r="J597" s="2" t="s">
        <v>1231</v>
      </c>
      <c r="L597" s="2" t="s">
        <v>73</v>
      </c>
      <c r="V597" s="2" t="s">
        <v>4693</v>
      </c>
    </row>
    <row r="598" spans="1:22" x14ac:dyDescent="0.25">
      <c r="A598" s="2">
        <v>326821</v>
      </c>
      <c r="B598" s="2" t="s">
        <v>3407</v>
      </c>
      <c r="C598" s="2" t="s">
        <v>3408</v>
      </c>
      <c r="D598" s="2" t="s">
        <v>308</v>
      </c>
      <c r="E598" s="2" t="s">
        <v>76</v>
      </c>
      <c r="F598" s="2">
        <v>32143</v>
      </c>
      <c r="G598" s="2" t="s">
        <v>67</v>
      </c>
      <c r="H598" s="2" t="s">
        <v>16</v>
      </c>
      <c r="I598" s="2" t="s">
        <v>201</v>
      </c>
      <c r="J598" s="2" t="s">
        <v>1231</v>
      </c>
      <c r="L598" s="2" t="s">
        <v>18</v>
      </c>
      <c r="V598" s="2" t="s">
        <v>4693</v>
      </c>
    </row>
    <row r="599" spans="1:22" x14ac:dyDescent="0.25">
      <c r="A599" s="2">
        <v>326831</v>
      </c>
      <c r="B599" s="2" t="s">
        <v>3665</v>
      </c>
      <c r="C599" s="2" t="s">
        <v>1902</v>
      </c>
      <c r="D599" s="2" t="s">
        <v>422</v>
      </c>
      <c r="E599" s="2" t="s">
        <v>77</v>
      </c>
      <c r="F599" s="2">
        <v>34709</v>
      </c>
      <c r="G599" s="2" t="s">
        <v>18</v>
      </c>
      <c r="H599" s="2" t="s">
        <v>16</v>
      </c>
      <c r="I599" s="2" t="s">
        <v>201</v>
      </c>
      <c r="J599" s="2" t="s">
        <v>1231</v>
      </c>
      <c r="L599" s="2" t="s">
        <v>30</v>
      </c>
      <c r="V599" s="2" t="s">
        <v>4693</v>
      </c>
    </row>
    <row r="600" spans="1:22" x14ac:dyDescent="0.25">
      <c r="A600" s="2">
        <v>326854</v>
      </c>
      <c r="B600" s="2" t="s">
        <v>3667</v>
      </c>
      <c r="C600" s="2" t="s">
        <v>3668</v>
      </c>
      <c r="D600" s="2" t="s">
        <v>3669</v>
      </c>
      <c r="E600" s="2" t="s">
        <v>77</v>
      </c>
      <c r="F600" s="2">
        <v>32154</v>
      </c>
      <c r="G600" s="2" t="s">
        <v>18</v>
      </c>
      <c r="H600" s="2" t="s">
        <v>16</v>
      </c>
      <c r="I600" s="2" t="s">
        <v>201</v>
      </c>
      <c r="J600" s="2" t="s">
        <v>1231</v>
      </c>
      <c r="L600" s="2" t="s">
        <v>58</v>
      </c>
      <c r="V600" s="2" t="s">
        <v>4693</v>
      </c>
    </row>
    <row r="601" spans="1:22" x14ac:dyDescent="0.25">
      <c r="A601" s="2">
        <v>326865</v>
      </c>
      <c r="B601" s="2" t="s">
        <v>2503</v>
      </c>
      <c r="C601" s="2" t="s">
        <v>255</v>
      </c>
      <c r="D601" s="2" t="s">
        <v>1420</v>
      </c>
      <c r="E601" s="2" t="s">
        <v>76</v>
      </c>
      <c r="F601" s="2">
        <v>35473</v>
      </c>
      <c r="G601" s="2" t="s">
        <v>18</v>
      </c>
      <c r="H601" s="2" t="s">
        <v>16</v>
      </c>
      <c r="I601" s="2" t="s">
        <v>201</v>
      </c>
      <c r="J601" s="2" t="s">
        <v>1231</v>
      </c>
      <c r="L601" s="2" t="s">
        <v>18</v>
      </c>
      <c r="V601" s="2" t="s">
        <v>4693</v>
      </c>
    </row>
    <row r="602" spans="1:22" x14ac:dyDescent="0.25">
      <c r="A602" s="2">
        <v>326866</v>
      </c>
      <c r="B602" s="2" t="s">
        <v>3670</v>
      </c>
      <c r="C602" s="2" t="s">
        <v>448</v>
      </c>
      <c r="D602" s="2" t="s">
        <v>530</v>
      </c>
      <c r="E602" s="2" t="s">
        <v>77</v>
      </c>
      <c r="F602" s="2">
        <v>35440</v>
      </c>
      <c r="G602" s="2" t="s">
        <v>731</v>
      </c>
      <c r="H602" s="2" t="s">
        <v>16</v>
      </c>
      <c r="I602" s="2" t="s">
        <v>201</v>
      </c>
      <c r="J602" s="2" t="s">
        <v>1231</v>
      </c>
      <c r="L602" s="2" t="s">
        <v>18</v>
      </c>
      <c r="V602" s="2" t="s">
        <v>4693</v>
      </c>
    </row>
    <row r="603" spans="1:22" x14ac:dyDescent="0.25">
      <c r="A603" s="2">
        <v>326921</v>
      </c>
      <c r="B603" s="2" t="s">
        <v>3672</v>
      </c>
      <c r="C603" s="2" t="s">
        <v>1002</v>
      </c>
      <c r="D603" s="2" t="s">
        <v>485</v>
      </c>
      <c r="E603" s="2" t="s">
        <v>76</v>
      </c>
      <c r="F603" s="2">
        <v>35490</v>
      </c>
      <c r="G603" s="2" t="s">
        <v>3673</v>
      </c>
      <c r="H603" s="2" t="s">
        <v>16</v>
      </c>
      <c r="I603" s="2" t="s">
        <v>201</v>
      </c>
      <c r="J603" s="2" t="s">
        <v>1231</v>
      </c>
      <c r="L603" s="2" t="s">
        <v>30</v>
      </c>
      <c r="V603" s="2" t="s">
        <v>4693</v>
      </c>
    </row>
    <row r="604" spans="1:22" x14ac:dyDescent="0.25">
      <c r="A604" s="2">
        <v>326951</v>
      </c>
      <c r="B604" s="2" t="s">
        <v>3674</v>
      </c>
      <c r="C604" s="2" t="s">
        <v>663</v>
      </c>
      <c r="D604" s="2" t="s">
        <v>407</v>
      </c>
      <c r="E604" s="2" t="s">
        <v>76</v>
      </c>
      <c r="F604" s="2">
        <v>31442</v>
      </c>
      <c r="G604" s="2" t="s">
        <v>3675</v>
      </c>
      <c r="H604" s="2" t="s">
        <v>16</v>
      </c>
      <c r="I604" s="2" t="s">
        <v>201</v>
      </c>
      <c r="J604" s="2" t="s">
        <v>1231</v>
      </c>
      <c r="L604" s="2" t="s">
        <v>40</v>
      </c>
      <c r="V604" s="2" t="s">
        <v>4693</v>
      </c>
    </row>
    <row r="605" spans="1:22" x14ac:dyDescent="0.25">
      <c r="A605" s="2">
        <v>327082</v>
      </c>
      <c r="B605" s="2" t="s">
        <v>3678</v>
      </c>
      <c r="C605" s="2" t="s">
        <v>386</v>
      </c>
      <c r="D605" s="2" t="s">
        <v>3679</v>
      </c>
      <c r="E605" s="2" t="s">
        <v>77</v>
      </c>
      <c r="F605" s="2">
        <v>33427</v>
      </c>
      <c r="G605" s="2" t="s">
        <v>18</v>
      </c>
      <c r="H605" s="2" t="s">
        <v>16</v>
      </c>
      <c r="I605" s="2" t="s">
        <v>201</v>
      </c>
      <c r="J605" s="2" t="s">
        <v>1231</v>
      </c>
      <c r="L605" s="2" t="s">
        <v>18</v>
      </c>
      <c r="V605" s="2" t="s">
        <v>4693</v>
      </c>
    </row>
    <row r="606" spans="1:22" x14ac:dyDescent="0.25">
      <c r="A606" s="2">
        <v>327535</v>
      </c>
      <c r="B606" s="2" t="s">
        <v>3692</v>
      </c>
      <c r="C606" s="2" t="s">
        <v>285</v>
      </c>
      <c r="D606" s="2" t="s">
        <v>285</v>
      </c>
      <c r="E606" s="2" t="s">
        <v>77</v>
      </c>
      <c r="F606" s="2">
        <v>28491</v>
      </c>
      <c r="G606" s="2" t="s">
        <v>18</v>
      </c>
      <c r="H606" s="2" t="s">
        <v>16</v>
      </c>
      <c r="I606" s="2" t="s">
        <v>201</v>
      </c>
      <c r="J606" s="2" t="s">
        <v>1231</v>
      </c>
      <c r="L606" s="2" t="s">
        <v>18</v>
      </c>
      <c r="V606" s="2" t="s">
        <v>4693</v>
      </c>
    </row>
    <row r="607" spans="1:22" x14ac:dyDescent="0.25">
      <c r="A607" s="2">
        <v>327582</v>
      </c>
      <c r="B607" s="2" t="s">
        <v>3693</v>
      </c>
      <c r="C607" s="2" t="s">
        <v>337</v>
      </c>
      <c r="D607" s="2" t="s">
        <v>312</v>
      </c>
      <c r="E607" s="2" t="s">
        <v>77</v>
      </c>
      <c r="F607" s="2">
        <v>33355</v>
      </c>
      <c r="G607" s="2" t="s">
        <v>18</v>
      </c>
      <c r="H607" s="2" t="s">
        <v>16</v>
      </c>
      <c r="I607" s="2" t="s">
        <v>201</v>
      </c>
      <c r="J607" s="2" t="s">
        <v>1231</v>
      </c>
      <c r="L607" s="2" t="s">
        <v>18</v>
      </c>
      <c r="V607" s="2" t="s">
        <v>4693</v>
      </c>
    </row>
    <row r="608" spans="1:22" x14ac:dyDescent="0.25">
      <c r="A608" s="2">
        <v>328316</v>
      </c>
      <c r="B608" s="2" t="s">
        <v>3718</v>
      </c>
      <c r="C608" s="2" t="s">
        <v>229</v>
      </c>
      <c r="D608" s="2" t="s">
        <v>283</v>
      </c>
      <c r="E608" s="2" t="s">
        <v>77</v>
      </c>
      <c r="F608" s="2">
        <v>33332</v>
      </c>
      <c r="G608" s="2" t="s">
        <v>18</v>
      </c>
      <c r="H608" s="2" t="s">
        <v>16</v>
      </c>
      <c r="I608" s="2" t="s">
        <v>201</v>
      </c>
      <c r="J608" s="2" t="s">
        <v>15</v>
      </c>
      <c r="L608" s="2" t="s">
        <v>18</v>
      </c>
      <c r="V608" s="2" t="s">
        <v>4693</v>
      </c>
    </row>
    <row r="609" spans="1:22" x14ac:dyDescent="0.25">
      <c r="A609" s="2">
        <v>328406</v>
      </c>
      <c r="B609" s="2" t="s">
        <v>2481</v>
      </c>
      <c r="C609" s="2" t="s">
        <v>221</v>
      </c>
      <c r="D609" s="2" t="s">
        <v>841</v>
      </c>
      <c r="E609" s="2" t="s">
        <v>77</v>
      </c>
      <c r="F609" s="2">
        <v>26601</v>
      </c>
      <c r="G609" s="2" t="s">
        <v>549</v>
      </c>
      <c r="H609" s="2" t="s">
        <v>19</v>
      </c>
      <c r="I609" s="2" t="s">
        <v>201</v>
      </c>
      <c r="J609" s="2" t="s">
        <v>1231</v>
      </c>
      <c r="L609" s="2" t="s">
        <v>18</v>
      </c>
      <c r="V609" s="2" t="s">
        <v>4693</v>
      </c>
    </row>
    <row r="610" spans="1:22" x14ac:dyDescent="0.25">
      <c r="A610" s="2">
        <v>328564</v>
      </c>
      <c r="B610" s="2" t="s">
        <v>3267</v>
      </c>
      <c r="C610" s="2" t="s">
        <v>252</v>
      </c>
      <c r="D610" s="2" t="s">
        <v>232</v>
      </c>
      <c r="E610" s="2" t="s">
        <v>77</v>
      </c>
      <c r="F610" s="2">
        <v>32722</v>
      </c>
      <c r="G610" s="2" t="s">
        <v>227</v>
      </c>
      <c r="H610" s="2" t="s">
        <v>16</v>
      </c>
      <c r="I610" s="2" t="s">
        <v>201</v>
      </c>
      <c r="J610" s="2" t="s">
        <v>1231</v>
      </c>
      <c r="L610" s="2" t="s">
        <v>30</v>
      </c>
      <c r="V610" s="2" t="s">
        <v>4693</v>
      </c>
    </row>
    <row r="611" spans="1:22" x14ac:dyDescent="0.25">
      <c r="A611" s="2">
        <v>328758</v>
      </c>
      <c r="B611" s="2" t="s">
        <v>3732</v>
      </c>
      <c r="C611" s="2" t="s">
        <v>1004</v>
      </c>
      <c r="D611" s="2" t="s">
        <v>1129</v>
      </c>
      <c r="E611" s="2" t="s">
        <v>77</v>
      </c>
      <c r="F611" s="2">
        <v>33265</v>
      </c>
      <c r="G611" s="2" t="s">
        <v>18</v>
      </c>
      <c r="H611" s="2" t="s">
        <v>16</v>
      </c>
      <c r="I611" s="2" t="s">
        <v>201</v>
      </c>
      <c r="J611" s="2" t="s">
        <v>1231</v>
      </c>
      <c r="L611" s="2" t="s">
        <v>18</v>
      </c>
      <c r="V611" s="2" t="s">
        <v>4693</v>
      </c>
    </row>
    <row r="612" spans="1:22" x14ac:dyDescent="0.25">
      <c r="A612" s="2">
        <v>328828</v>
      </c>
      <c r="B612" s="2" t="s">
        <v>3734</v>
      </c>
      <c r="C612" s="2" t="s">
        <v>780</v>
      </c>
      <c r="D612" s="2" t="s">
        <v>722</v>
      </c>
      <c r="E612" s="2" t="s">
        <v>76</v>
      </c>
      <c r="F612" s="2">
        <v>32577</v>
      </c>
      <c r="G612" s="2" t="s">
        <v>3735</v>
      </c>
      <c r="H612" s="2" t="s">
        <v>16</v>
      </c>
      <c r="I612" s="2" t="s">
        <v>201</v>
      </c>
      <c r="J612" s="2" t="s">
        <v>1231</v>
      </c>
      <c r="L612" s="2" t="s">
        <v>40</v>
      </c>
      <c r="V612" s="2" t="s">
        <v>4693</v>
      </c>
    </row>
    <row r="613" spans="1:22" x14ac:dyDescent="0.25">
      <c r="A613" s="2">
        <v>328888</v>
      </c>
      <c r="B613" s="2" t="s">
        <v>2654</v>
      </c>
      <c r="C613" s="2" t="s">
        <v>1274</v>
      </c>
      <c r="D613" s="2" t="s">
        <v>2655</v>
      </c>
      <c r="E613" s="2" t="s">
        <v>76</v>
      </c>
      <c r="F613" s="2">
        <v>32521</v>
      </c>
      <c r="G613" s="2" t="s">
        <v>18</v>
      </c>
      <c r="H613" s="2" t="s">
        <v>16</v>
      </c>
      <c r="I613" s="2" t="s">
        <v>201</v>
      </c>
      <c r="J613" s="2" t="s">
        <v>1231</v>
      </c>
      <c r="L613" s="2" t="s">
        <v>73</v>
      </c>
      <c r="V613" s="2" t="s">
        <v>4693</v>
      </c>
    </row>
    <row r="614" spans="1:22" x14ac:dyDescent="0.25">
      <c r="A614" s="2">
        <v>329642</v>
      </c>
      <c r="B614" s="2" t="s">
        <v>2576</v>
      </c>
      <c r="C614" s="2" t="s">
        <v>2577</v>
      </c>
      <c r="D614" s="2" t="s">
        <v>2578</v>
      </c>
      <c r="E614" s="2" t="s">
        <v>77</v>
      </c>
      <c r="F614" s="2">
        <v>29039</v>
      </c>
      <c r="G614" s="2" t="s">
        <v>2579</v>
      </c>
      <c r="H614" s="2" t="s">
        <v>16</v>
      </c>
      <c r="I614" s="2" t="s">
        <v>201</v>
      </c>
      <c r="V614" s="2" t="s">
        <v>4693</v>
      </c>
    </row>
    <row r="615" spans="1:22" x14ac:dyDescent="0.25">
      <c r="A615" s="2">
        <v>329735</v>
      </c>
      <c r="B615" s="2" t="s">
        <v>3273</v>
      </c>
      <c r="C615" s="2" t="s">
        <v>780</v>
      </c>
      <c r="D615" s="2" t="s">
        <v>2398</v>
      </c>
      <c r="E615" s="2" t="s">
        <v>76</v>
      </c>
      <c r="F615" s="2">
        <v>31524</v>
      </c>
      <c r="G615" s="2" t="s">
        <v>227</v>
      </c>
      <c r="H615" s="2" t="s">
        <v>16</v>
      </c>
      <c r="I615" s="2" t="s">
        <v>201</v>
      </c>
      <c r="J615" s="2" t="s">
        <v>1231</v>
      </c>
      <c r="L615" s="2" t="s">
        <v>30</v>
      </c>
      <c r="V615" s="2" t="s">
        <v>4693</v>
      </c>
    </row>
    <row r="616" spans="1:22" x14ac:dyDescent="0.25">
      <c r="A616" s="2">
        <v>329768</v>
      </c>
      <c r="B616" s="2" t="s">
        <v>3768</v>
      </c>
      <c r="C616" s="2" t="s">
        <v>221</v>
      </c>
      <c r="D616" s="2" t="s">
        <v>1368</v>
      </c>
      <c r="E616" s="2" t="s">
        <v>77</v>
      </c>
      <c r="F616" s="2">
        <v>28163</v>
      </c>
      <c r="G616" s="2" t="s">
        <v>3769</v>
      </c>
      <c r="H616" s="2" t="s">
        <v>16</v>
      </c>
      <c r="I616" s="2" t="s">
        <v>201</v>
      </c>
      <c r="J616" s="2" t="s">
        <v>1231</v>
      </c>
      <c r="L616" s="2" t="s">
        <v>70</v>
      </c>
      <c r="V616" s="2" t="s">
        <v>4693</v>
      </c>
    </row>
    <row r="617" spans="1:22" x14ac:dyDescent="0.25">
      <c r="A617" s="2">
        <v>330415</v>
      </c>
      <c r="B617" s="2" t="s">
        <v>3793</v>
      </c>
      <c r="C617" s="2" t="s">
        <v>252</v>
      </c>
      <c r="D617" s="2" t="s">
        <v>597</v>
      </c>
      <c r="E617" s="2" t="s">
        <v>76</v>
      </c>
      <c r="F617" s="2">
        <v>35796</v>
      </c>
      <c r="G617" s="2" t="s">
        <v>18</v>
      </c>
      <c r="H617" s="2" t="s">
        <v>16</v>
      </c>
      <c r="I617" s="2" t="s">
        <v>201</v>
      </c>
      <c r="J617" s="2" t="s">
        <v>15</v>
      </c>
      <c r="L617" s="2" t="s">
        <v>30</v>
      </c>
      <c r="P617" s="2" t="s">
        <v>4580</v>
      </c>
      <c r="V617" s="2" t="s">
        <v>4693</v>
      </c>
    </row>
    <row r="618" spans="1:22" x14ac:dyDescent="0.25">
      <c r="A618" s="2">
        <v>330449</v>
      </c>
      <c r="B618" s="2" t="s">
        <v>2515</v>
      </c>
      <c r="C618" s="2" t="s">
        <v>457</v>
      </c>
      <c r="D618" s="2" t="s">
        <v>452</v>
      </c>
      <c r="E618" s="2" t="s">
        <v>76</v>
      </c>
      <c r="F618" s="2">
        <v>35900</v>
      </c>
      <c r="G618" s="2" t="s">
        <v>18</v>
      </c>
      <c r="H618" s="2" t="s">
        <v>16</v>
      </c>
      <c r="I618" s="2" t="s">
        <v>201</v>
      </c>
      <c r="J618" s="2" t="s">
        <v>15</v>
      </c>
      <c r="L618" s="2" t="s">
        <v>18</v>
      </c>
      <c r="V618" s="2" t="s">
        <v>4693</v>
      </c>
    </row>
    <row r="619" spans="1:22" x14ac:dyDescent="0.25">
      <c r="A619" s="2">
        <v>330500</v>
      </c>
      <c r="B619" s="2" t="s">
        <v>3798</v>
      </c>
      <c r="C619" s="2" t="s">
        <v>1465</v>
      </c>
      <c r="D619" s="2" t="s">
        <v>817</v>
      </c>
      <c r="E619" s="2" t="s">
        <v>76</v>
      </c>
      <c r="F619" s="2">
        <v>35643</v>
      </c>
      <c r="G619" s="2" t="s">
        <v>213</v>
      </c>
      <c r="H619" s="2" t="s">
        <v>16</v>
      </c>
      <c r="I619" s="2" t="s">
        <v>201</v>
      </c>
      <c r="J619" s="2" t="s">
        <v>15</v>
      </c>
      <c r="L619" s="2" t="s">
        <v>18</v>
      </c>
      <c r="V619" s="2" t="s">
        <v>4693</v>
      </c>
    </row>
    <row r="620" spans="1:22" x14ac:dyDescent="0.25">
      <c r="A620" s="2">
        <v>330974</v>
      </c>
      <c r="B620" s="2" t="s">
        <v>3820</v>
      </c>
      <c r="C620" s="2" t="s">
        <v>386</v>
      </c>
      <c r="D620" s="2" t="s">
        <v>383</v>
      </c>
      <c r="E620" s="2" t="s">
        <v>76</v>
      </c>
      <c r="F620" s="2">
        <v>36048</v>
      </c>
      <c r="G620" s="2" t="s">
        <v>2414</v>
      </c>
      <c r="H620" s="2" t="s">
        <v>16</v>
      </c>
      <c r="I620" s="2" t="s">
        <v>201</v>
      </c>
      <c r="J620" s="2" t="s">
        <v>1231</v>
      </c>
      <c r="L620" s="2" t="s">
        <v>73</v>
      </c>
      <c r="V620" s="2" t="s">
        <v>4693</v>
      </c>
    </row>
    <row r="621" spans="1:22" x14ac:dyDescent="0.25">
      <c r="A621" s="2">
        <v>330995</v>
      </c>
      <c r="B621" s="2" t="s">
        <v>3821</v>
      </c>
      <c r="C621" s="2" t="s">
        <v>823</v>
      </c>
      <c r="D621" s="2" t="s">
        <v>901</v>
      </c>
      <c r="E621" s="2" t="s">
        <v>77</v>
      </c>
      <c r="F621" s="2">
        <v>36163</v>
      </c>
      <c r="G621" s="2" t="s">
        <v>3822</v>
      </c>
      <c r="H621" s="2" t="s">
        <v>16</v>
      </c>
      <c r="I621" s="2" t="s">
        <v>201</v>
      </c>
      <c r="J621" s="2" t="s">
        <v>1231</v>
      </c>
      <c r="L621" s="2" t="s">
        <v>55</v>
      </c>
      <c r="V621" s="2" t="s">
        <v>4693</v>
      </c>
    </row>
    <row r="622" spans="1:22" x14ac:dyDescent="0.25">
      <c r="A622" s="2">
        <v>331107</v>
      </c>
      <c r="B622" s="2" t="s">
        <v>3830</v>
      </c>
      <c r="C622" s="2" t="s">
        <v>544</v>
      </c>
      <c r="D622" s="2" t="s">
        <v>785</v>
      </c>
      <c r="E622" s="2" t="s">
        <v>77</v>
      </c>
      <c r="F622" s="2">
        <v>34335</v>
      </c>
      <c r="G622" s="2" t="s">
        <v>18</v>
      </c>
      <c r="H622" s="2" t="s">
        <v>16</v>
      </c>
      <c r="I622" s="2" t="s">
        <v>201</v>
      </c>
      <c r="J622" s="2" t="s">
        <v>1231</v>
      </c>
      <c r="L622" s="2" t="s">
        <v>18</v>
      </c>
      <c r="V622" s="2" t="s">
        <v>4693</v>
      </c>
    </row>
    <row r="623" spans="1:22" x14ac:dyDescent="0.25">
      <c r="A623" s="2">
        <v>331506</v>
      </c>
      <c r="B623" s="2" t="s">
        <v>3858</v>
      </c>
      <c r="C623" s="2" t="s">
        <v>2164</v>
      </c>
      <c r="D623" s="2" t="s">
        <v>3859</v>
      </c>
      <c r="E623" s="2" t="s">
        <v>76</v>
      </c>
      <c r="F623" s="2">
        <v>36387</v>
      </c>
      <c r="G623" s="2" t="s">
        <v>18</v>
      </c>
      <c r="H623" s="2" t="s">
        <v>16</v>
      </c>
      <c r="I623" s="2" t="s">
        <v>201</v>
      </c>
      <c r="J623" s="2" t="s">
        <v>1231</v>
      </c>
      <c r="L623" s="2" t="s">
        <v>30</v>
      </c>
      <c r="V623" s="2" t="s">
        <v>4693</v>
      </c>
    </row>
    <row r="624" spans="1:22" x14ac:dyDescent="0.25">
      <c r="A624" s="2">
        <v>331712</v>
      </c>
      <c r="B624" s="2" t="s">
        <v>3872</v>
      </c>
      <c r="C624" s="2" t="s">
        <v>266</v>
      </c>
      <c r="D624" s="2" t="s">
        <v>449</v>
      </c>
      <c r="E624" s="2" t="s">
        <v>76</v>
      </c>
      <c r="F624" s="2">
        <v>35606</v>
      </c>
      <c r="G624" s="2" t="s">
        <v>37</v>
      </c>
      <c r="H624" s="2" t="s">
        <v>16</v>
      </c>
      <c r="I624" s="2" t="s">
        <v>201</v>
      </c>
      <c r="J624" s="2" t="s">
        <v>1231</v>
      </c>
      <c r="L624" s="2" t="s">
        <v>67</v>
      </c>
      <c r="V624" s="2" t="s">
        <v>4693</v>
      </c>
    </row>
    <row r="625" spans="1:33" x14ac:dyDescent="0.25">
      <c r="A625" s="2">
        <v>332830</v>
      </c>
      <c r="B625" s="2" t="s">
        <v>2530</v>
      </c>
      <c r="C625" s="2" t="s">
        <v>486</v>
      </c>
      <c r="D625" s="2" t="s">
        <v>523</v>
      </c>
      <c r="E625" s="2" t="s">
        <v>76</v>
      </c>
      <c r="F625" s="2">
        <v>36209</v>
      </c>
      <c r="G625" s="2" t="s">
        <v>18</v>
      </c>
      <c r="H625" s="2" t="s">
        <v>16</v>
      </c>
      <c r="I625" s="2" t="s">
        <v>201</v>
      </c>
      <c r="J625" s="2" t="s">
        <v>15</v>
      </c>
      <c r="L625" s="2" t="s">
        <v>18</v>
      </c>
      <c r="V625" s="2" t="s">
        <v>4693</v>
      </c>
    </row>
    <row r="626" spans="1:33" x14ac:dyDescent="0.25">
      <c r="A626" s="2">
        <v>333137</v>
      </c>
      <c r="B626" s="2" t="s">
        <v>2737</v>
      </c>
      <c r="C626" s="2" t="s">
        <v>823</v>
      </c>
      <c r="D626" s="2" t="s">
        <v>506</v>
      </c>
      <c r="E626" s="2" t="s">
        <v>76</v>
      </c>
      <c r="F626" s="2">
        <v>36174</v>
      </c>
      <c r="G626" s="2" t="s">
        <v>1948</v>
      </c>
      <c r="H626" s="2" t="s">
        <v>16</v>
      </c>
      <c r="I626" s="2" t="s">
        <v>201</v>
      </c>
      <c r="J626" s="2" t="s">
        <v>1231</v>
      </c>
      <c r="L626" s="2" t="s">
        <v>18</v>
      </c>
      <c r="V626" s="2" t="s">
        <v>4693</v>
      </c>
    </row>
    <row r="627" spans="1:33" x14ac:dyDescent="0.25">
      <c r="A627" s="2">
        <v>333182</v>
      </c>
      <c r="B627" s="2" t="s">
        <v>3951</v>
      </c>
      <c r="C627" s="2" t="s">
        <v>229</v>
      </c>
      <c r="D627" s="2" t="s">
        <v>241</v>
      </c>
      <c r="E627" s="2" t="s">
        <v>76</v>
      </c>
      <c r="F627" s="2">
        <v>36526</v>
      </c>
      <c r="G627" s="2" t="s">
        <v>3952</v>
      </c>
      <c r="H627" s="2" t="s">
        <v>16</v>
      </c>
      <c r="I627" s="2" t="s">
        <v>201</v>
      </c>
      <c r="J627" s="2" t="s">
        <v>15</v>
      </c>
      <c r="L627" s="2" t="s">
        <v>18</v>
      </c>
      <c r="V627" s="2" t="s">
        <v>4693</v>
      </c>
    </row>
    <row r="628" spans="1:33" x14ac:dyDescent="0.25">
      <c r="A628" s="2">
        <v>334559</v>
      </c>
      <c r="B628" s="2" t="s">
        <v>4008</v>
      </c>
      <c r="C628" s="2" t="s">
        <v>221</v>
      </c>
      <c r="D628" s="2" t="s">
        <v>1039</v>
      </c>
      <c r="E628" s="2" t="s">
        <v>77</v>
      </c>
      <c r="F628" s="2">
        <v>35087</v>
      </c>
      <c r="G628" s="2" t="s">
        <v>70</v>
      </c>
      <c r="H628" s="2" t="s">
        <v>16</v>
      </c>
      <c r="I628" s="2" t="s">
        <v>201</v>
      </c>
      <c r="V628" s="2" t="s">
        <v>4693</v>
      </c>
    </row>
    <row r="629" spans="1:33" x14ac:dyDescent="0.25">
      <c r="A629" s="2">
        <v>334585</v>
      </c>
      <c r="B629" s="2" t="s">
        <v>4009</v>
      </c>
      <c r="C629" s="2" t="s">
        <v>214</v>
      </c>
      <c r="D629" s="2" t="s">
        <v>332</v>
      </c>
      <c r="E629" s="2" t="s">
        <v>77</v>
      </c>
      <c r="F629" s="2">
        <v>36019</v>
      </c>
      <c r="G629" s="2" t="s">
        <v>18</v>
      </c>
      <c r="H629" s="2" t="s">
        <v>16</v>
      </c>
      <c r="I629" s="2" t="s">
        <v>201</v>
      </c>
      <c r="J629" s="2" t="s">
        <v>15</v>
      </c>
      <c r="L629" s="2" t="s">
        <v>18</v>
      </c>
      <c r="V629" s="2" t="s">
        <v>4693</v>
      </c>
    </row>
    <row r="630" spans="1:33" x14ac:dyDescent="0.25">
      <c r="A630" s="2">
        <v>334696</v>
      </c>
      <c r="B630" s="2" t="s">
        <v>4019</v>
      </c>
      <c r="C630" s="2" t="s">
        <v>246</v>
      </c>
      <c r="D630" s="2" t="s">
        <v>749</v>
      </c>
      <c r="E630" s="2" t="s">
        <v>77</v>
      </c>
      <c r="F630" s="2">
        <v>32874</v>
      </c>
      <c r="G630" s="2" t="s">
        <v>1083</v>
      </c>
      <c r="H630" s="2" t="s">
        <v>16</v>
      </c>
      <c r="I630" s="2" t="s">
        <v>201</v>
      </c>
      <c r="J630" s="2" t="s">
        <v>15</v>
      </c>
      <c r="L630" s="2" t="s">
        <v>18</v>
      </c>
      <c r="V630" s="2" t="s">
        <v>4693</v>
      </c>
    </row>
    <row r="631" spans="1:33" x14ac:dyDescent="0.25">
      <c r="A631" s="2">
        <v>334905</v>
      </c>
      <c r="B631" s="2" t="s">
        <v>4034</v>
      </c>
      <c r="C631" s="2" t="s">
        <v>379</v>
      </c>
      <c r="D631" s="2" t="s">
        <v>606</v>
      </c>
      <c r="E631" s="2" t="s">
        <v>76</v>
      </c>
      <c r="F631" s="2">
        <v>24133</v>
      </c>
      <c r="G631" s="2" t="s">
        <v>18</v>
      </c>
      <c r="H631" s="2" t="s">
        <v>16</v>
      </c>
      <c r="I631" s="2" t="s">
        <v>201</v>
      </c>
      <c r="J631" s="2" t="s">
        <v>1268</v>
      </c>
      <c r="L631" s="2" t="s">
        <v>18</v>
      </c>
      <c r="V631" s="2" t="s">
        <v>4693</v>
      </c>
    </row>
    <row r="632" spans="1:33" x14ac:dyDescent="0.25">
      <c r="A632" s="2">
        <v>334999</v>
      </c>
      <c r="B632" s="2" t="s">
        <v>680</v>
      </c>
      <c r="C632" s="2" t="s">
        <v>214</v>
      </c>
      <c r="D632" s="2" t="s">
        <v>1880</v>
      </c>
      <c r="E632" s="2" t="s">
        <v>76</v>
      </c>
      <c r="F632" s="2">
        <v>35435</v>
      </c>
      <c r="G632" s="2" t="s">
        <v>2193</v>
      </c>
      <c r="H632" s="2" t="s">
        <v>16</v>
      </c>
      <c r="I632" s="2" t="s">
        <v>201</v>
      </c>
      <c r="J632" s="2" t="s">
        <v>15</v>
      </c>
      <c r="L632" s="2" t="s">
        <v>40</v>
      </c>
      <c r="V632" s="2" t="s">
        <v>4693</v>
      </c>
    </row>
    <row r="633" spans="1:33" x14ac:dyDescent="0.25">
      <c r="A633" s="2">
        <v>337127</v>
      </c>
      <c r="B633" s="2" t="s">
        <v>4130</v>
      </c>
      <c r="C633" s="2" t="s">
        <v>229</v>
      </c>
      <c r="D633" s="2" t="s">
        <v>320</v>
      </c>
      <c r="E633" s="2" t="s">
        <v>76</v>
      </c>
      <c r="F633" s="2">
        <v>31347</v>
      </c>
      <c r="G633" s="2" t="s">
        <v>2266</v>
      </c>
      <c r="H633" s="2" t="s">
        <v>16</v>
      </c>
      <c r="I633" s="2" t="s">
        <v>201</v>
      </c>
      <c r="J633" s="2" t="s">
        <v>1231</v>
      </c>
      <c r="L633" s="2" t="s">
        <v>47</v>
      </c>
      <c r="V633" s="2" t="s">
        <v>4693</v>
      </c>
    </row>
    <row r="634" spans="1:33" x14ac:dyDescent="0.25">
      <c r="A634" s="2">
        <v>338340</v>
      </c>
      <c r="B634" s="2" t="s">
        <v>4155</v>
      </c>
      <c r="C634" s="2" t="s">
        <v>780</v>
      </c>
      <c r="D634" s="2" t="s">
        <v>1404</v>
      </c>
      <c r="E634" s="2" t="s">
        <v>76</v>
      </c>
      <c r="F634" s="2">
        <v>33239</v>
      </c>
      <c r="G634" s="2" t="s">
        <v>668</v>
      </c>
      <c r="H634" s="2" t="s">
        <v>16</v>
      </c>
      <c r="I634" s="2" t="s">
        <v>201</v>
      </c>
      <c r="J634" s="2" t="s">
        <v>1231</v>
      </c>
      <c r="L634" s="2" t="s">
        <v>18</v>
      </c>
      <c r="V634" s="2" t="s">
        <v>4693</v>
      </c>
    </row>
    <row r="635" spans="1:33" x14ac:dyDescent="0.25">
      <c r="A635" s="2">
        <v>302877</v>
      </c>
      <c r="B635" s="2" t="s">
        <v>3542</v>
      </c>
      <c r="C635" s="2" t="s">
        <v>281</v>
      </c>
      <c r="D635" s="2" t="s">
        <v>973</v>
      </c>
      <c r="E635" s="2" t="s">
        <v>76</v>
      </c>
      <c r="F635" s="2">
        <v>31872</v>
      </c>
      <c r="G635" s="2" t="s">
        <v>264</v>
      </c>
      <c r="H635" s="2" t="s">
        <v>16</v>
      </c>
      <c r="I635" s="2" t="s">
        <v>201</v>
      </c>
      <c r="V635" s="2" t="s">
        <v>4693</v>
      </c>
      <c r="AC635" s="2" t="s">
        <v>4566</v>
      </c>
      <c r="AD635" s="2" t="s">
        <v>4566</v>
      </c>
      <c r="AE635" s="2" t="s">
        <v>4566</v>
      </c>
      <c r="AF635" s="2" t="s">
        <v>4566</v>
      </c>
      <c r="AG635" s="2" t="s">
        <v>4566</v>
      </c>
    </row>
    <row r="636" spans="1:33" x14ac:dyDescent="0.25">
      <c r="A636" s="2">
        <v>306232</v>
      </c>
      <c r="B636" s="2" t="s">
        <v>3547</v>
      </c>
      <c r="C636" s="2" t="s">
        <v>1444</v>
      </c>
      <c r="D636" s="2" t="s">
        <v>278</v>
      </c>
      <c r="E636" s="2" t="s">
        <v>76</v>
      </c>
      <c r="F636" s="2">
        <v>28871</v>
      </c>
      <c r="G636" s="2" t="s">
        <v>18</v>
      </c>
      <c r="H636" s="2" t="s">
        <v>16</v>
      </c>
      <c r="I636" s="2" t="s">
        <v>201</v>
      </c>
      <c r="J636" s="2" t="s">
        <v>15</v>
      </c>
      <c r="L636" s="2" t="s">
        <v>18</v>
      </c>
      <c r="P636" s="2" t="s">
        <v>4572</v>
      </c>
      <c r="V636" s="2" t="s">
        <v>4693</v>
      </c>
      <c r="AG636" s="2" t="s">
        <v>4566</v>
      </c>
    </row>
    <row r="637" spans="1:33" x14ac:dyDescent="0.25">
      <c r="A637" s="2">
        <v>309699</v>
      </c>
      <c r="B637" s="2" t="s">
        <v>2953</v>
      </c>
      <c r="C637" s="2" t="s">
        <v>386</v>
      </c>
      <c r="D637" s="2" t="s">
        <v>232</v>
      </c>
      <c r="E637" s="2" t="s">
        <v>76</v>
      </c>
      <c r="F637" s="2">
        <v>31665</v>
      </c>
      <c r="G637" s="2" t="s">
        <v>18</v>
      </c>
      <c r="H637" s="2" t="s">
        <v>16</v>
      </c>
      <c r="I637" s="2" t="s">
        <v>201</v>
      </c>
      <c r="J637" s="2" t="s">
        <v>1231</v>
      </c>
      <c r="L637" s="2" t="s">
        <v>67</v>
      </c>
      <c r="V637" s="2" t="s">
        <v>4693</v>
      </c>
      <c r="AF637" s="2" t="s">
        <v>4566</v>
      </c>
      <c r="AG637" s="2" t="s">
        <v>4566</v>
      </c>
    </row>
    <row r="638" spans="1:33" x14ac:dyDescent="0.25">
      <c r="A638" s="2">
        <v>315791</v>
      </c>
      <c r="B638" s="2" t="s">
        <v>3558</v>
      </c>
      <c r="C638" s="2" t="s">
        <v>214</v>
      </c>
      <c r="D638" s="2" t="s">
        <v>886</v>
      </c>
      <c r="E638" s="2" t="s">
        <v>77</v>
      </c>
      <c r="F638" s="2">
        <v>30834</v>
      </c>
      <c r="G638" s="2" t="s">
        <v>18</v>
      </c>
      <c r="H638" s="2" t="s">
        <v>16</v>
      </c>
      <c r="I638" s="2" t="s">
        <v>201</v>
      </c>
      <c r="J638" s="2" t="s">
        <v>1231</v>
      </c>
      <c r="L638" s="2" t="s">
        <v>18</v>
      </c>
      <c r="V638" s="2" t="s">
        <v>4693</v>
      </c>
      <c r="AE638" s="2" t="s">
        <v>4566</v>
      </c>
      <c r="AF638" s="2" t="s">
        <v>4566</v>
      </c>
      <c r="AG638" s="2" t="s">
        <v>4566</v>
      </c>
    </row>
    <row r="639" spans="1:33" x14ac:dyDescent="0.25">
      <c r="A639" s="2">
        <v>318559</v>
      </c>
      <c r="B639" s="2" t="s">
        <v>3017</v>
      </c>
      <c r="C639" s="2" t="s">
        <v>334</v>
      </c>
      <c r="D639" s="2" t="s">
        <v>3018</v>
      </c>
      <c r="E639" s="2" t="s">
        <v>76</v>
      </c>
      <c r="F639" s="2">
        <v>33605</v>
      </c>
      <c r="G639" s="2" t="s">
        <v>18</v>
      </c>
      <c r="H639" s="2" t="s">
        <v>16</v>
      </c>
      <c r="I639" s="2" t="s">
        <v>201</v>
      </c>
      <c r="V639" s="2" t="s">
        <v>4693</v>
      </c>
      <c r="AD639" s="2" t="s">
        <v>4566</v>
      </c>
      <c r="AE639" s="2" t="s">
        <v>4566</v>
      </c>
      <c r="AF639" s="2" t="s">
        <v>4566</v>
      </c>
      <c r="AG639" s="2" t="s">
        <v>4566</v>
      </c>
    </row>
    <row r="640" spans="1:33" x14ac:dyDescent="0.25">
      <c r="A640" s="2">
        <v>319020</v>
      </c>
      <c r="B640" s="2" t="s">
        <v>537</v>
      </c>
      <c r="C640" s="2" t="s">
        <v>2594</v>
      </c>
      <c r="D640" s="2" t="s">
        <v>759</v>
      </c>
      <c r="E640" s="2" t="s">
        <v>76</v>
      </c>
      <c r="F640" s="2">
        <v>32467</v>
      </c>
      <c r="G640" s="2" t="s">
        <v>1520</v>
      </c>
      <c r="H640" s="2" t="s">
        <v>16</v>
      </c>
      <c r="I640" s="2" t="s">
        <v>201</v>
      </c>
      <c r="V640" s="2" t="s">
        <v>4693</v>
      </c>
      <c r="AD640" s="2" t="s">
        <v>4566</v>
      </c>
      <c r="AE640" s="2" t="s">
        <v>4566</v>
      </c>
      <c r="AF640" s="2" t="s">
        <v>4566</v>
      </c>
      <c r="AG640" s="2" t="s">
        <v>4566</v>
      </c>
    </row>
    <row r="641" spans="1:33" x14ac:dyDescent="0.25">
      <c r="A641" s="2">
        <v>320403</v>
      </c>
      <c r="B641" s="2" t="s">
        <v>2608</v>
      </c>
      <c r="C641" s="2" t="s">
        <v>214</v>
      </c>
      <c r="D641" s="2" t="s">
        <v>267</v>
      </c>
      <c r="E641" s="2" t="s">
        <v>76</v>
      </c>
      <c r="F641" s="2">
        <v>32893</v>
      </c>
      <c r="G641" s="2" t="s">
        <v>18</v>
      </c>
      <c r="H641" s="2" t="s">
        <v>16</v>
      </c>
      <c r="I641" s="2" t="s">
        <v>201</v>
      </c>
      <c r="J641" s="2" t="s">
        <v>1231</v>
      </c>
      <c r="L641" s="2" t="s">
        <v>18</v>
      </c>
      <c r="V641" s="2" t="s">
        <v>4693</v>
      </c>
      <c r="AE641" s="2" t="s">
        <v>4566</v>
      </c>
      <c r="AF641" s="2" t="s">
        <v>4566</v>
      </c>
      <c r="AG641" s="2" t="s">
        <v>4566</v>
      </c>
    </row>
    <row r="642" spans="1:33" x14ac:dyDescent="0.25">
      <c r="A642" s="2">
        <v>323235</v>
      </c>
      <c r="B642" s="2" t="s">
        <v>3604</v>
      </c>
      <c r="C642" s="2" t="s">
        <v>228</v>
      </c>
      <c r="D642" s="2" t="s">
        <v>3605</v>
      </c>
      <c r="E642" s="2" t="s">
        <v>77</v>
      </c>
      <c r="F642" s="2">
        <v>34462</v>
      </c>
      <c r="G642" s="2" t="s">
        <v>18</v>
      </c>
      <c r="H642" s="2" t="s">
        <v>16</v>
      </c>
      <c r="I642" s="2" t="s">
        <v>201</v>
      </c>
      <c r="J642" s="2" t="s">
        <v>1231</v>
      </c>
      <c r="L642" s="2" t="s">
        <v>18</v>
      </c>
      <c r="V642" s="2" t="s">
        <v>4693</v>
      </c>
      <c r="AE642" s="2" t="s">
        <v>4566</v>
      </c>
      <c r="AF642" s="2" t="s">
        <v>4566</v>
      </c>
      <c r="AG642" s="2" t="s">
        <v>4566</v>
      </c>
    </row>
    <row r="643" spans="1:33" x14ac:dyDescent="0.25">
      <c r="A643" s="2">
        <v>323375</v>
      </c>
      <c r="B643" s="2" t="s">
        <v>2957</v>
      </c>
      <c r="C643" s="2" t="s">
        <v>378</v>
      </c>
      <c r="D643" s="2" t="s">
        <v>741</v>
      </c>
      <c r="E643" s="2" t="s">
        <v>77</v>
      </c>
      <c r="F643" s="2">
        <v>32159</v>
      </c>
      <c r="G643" s="2" t="s">
        <v>395</v>
      </c>
      <c r="H643" s="2" t="s">
        <v>16</v>
      </c>
      <c r="I643" s="2" t="s">
        <v>201</v>
      </c>
      <c r="J643" s="2" t="s">
        <v>1231</v>
      </c>
      <c r="L643" s="2" t="s">
        <v>73</v>
      </c>
      <c r="V643" s="2" t="s">
        <v>4693</v>
      </c>
      <c r="AG643" s="2" t="s">
        <v>4566</v>
      </c>
    </row>
    <row r="644" spans="1:33" x14ac:dyDescent="0.25">
      <c r="A644" s="2">
        <v>323844</v>
      </c>
      <c r="B644" s="2" t="s">
        <v>3611</v>
      </c>
      <c r="C644" s="2" t="s">
        <v>3612</v>
      </c>
      <c r="D644" s="2" t="s">
        <v>1325</v>
      </c>
      <c r="E644" s="2" t="s">
        <v>76</v>
      </c>
      <c r="F644" s="2">
        <v>34505</v>
      </c>
      <c r="G644" s="2" t="s">
        <v>740</v>
      </c>
      <c r="H644" s="2" t="s">
        <v>16</v>
      </c>
      <c r="I644" s="2" t="s">
        <v>201</v>
      </c>
      <c r="V644" s="2" t="s">
        <v>4693</v>
      </c>
      <c r="AD644" s="2" t="s">
        <v>4566</v>
      </c>
      <c r="AE644" s="2" t="s">
        <v>4566</v>
      </c>
      <c r="AF644" s="2" t="s">
        <v>4566</v>
      </c>
      <c r="AG644" s="2" t="s">
        <v>4566</v>
      </c>
    </row>
    <row r="645" spans="1:33" x14ac:dyDescent="0.25">
      <c r="A645" s="2">
        <v>324215</v>
      </c>
      <c r="B645" s="2" t="s">
        <v>3617</v>
      </c>
      <c r="C645" s="2" t="s">
        <v>3618</v>
      </c>
      <c r="D645" s="2" t="s">
        <v>286</v>
      </c>
      <c r="E645" s="2" t="s">
        <v>77</v>
      </c>
      <c r="F645" s="2">
        <v>32064</v>
      </c>
      <c r="G645" s="2" t="s">
        <v>1575</v>
      </c>
      <c r="H645" s="2" t="s">
        <v>59</v>
      </c>
      <c r="I645" s="2" t="s">
        <v>201</v>
      </c>
      <c r="V645" s="2" t="s">
        <v>4693</v>
      </c>
      <c r="AB645" s="2" t="s">
        <v>4566</v>
      </c>
      <c r="AC645" s="2" t="s">
        <v>4566</v>
      </c>
      <c r="AD645" s="2" t="s">
        <v>4566</v>
      </c>
      <c r="AE645" s="2" t="s">
        <v>4566</v>
      </c>
      <c r="AF645" s="2" t="s">
        <v>4566</v>
      </c>
      <c r="AG645" s="2" t="s">
        <v>4566</v>
      </c>
    </row>
    <row r="646" spans="1:33" x14ac:dyDescent="0.25">
      <c r="A646" s="2">
        <v>324624</v>
      </c>
      <c r="B646" s="2" t="s">
        <v>2692</v>
      </c>
      <c r="C646" s="2" t="s">
        <v>281</v>
      </c>
      <c r="D646" s="2" t="s">
        <v>439</v>
      </c>
      <c r="E646" s="2" t="s">
        <v>77</v>
      </c>
      <c r="F646" s="2">
        <v>34700</v>
      </c>
      <c r="G646" s="2" t="s">
        <v>2693</v>
      </c>
      <c r="H646" s="2" t="s">
        <v>16</v>
      </c>
      <c r="I646" s="2" t="s">
        <v>201</v>
      </c>
      <c r="V646" s="2" t="s">
        <v>4693</v>
      </c>
      <c r="AD646" s="2" t="s">
        <v>4566</v>
      </c>
      <c r="AE646" s="2" t="s">
        <v>4566</v>
      </c>
      <c r="AF646" s="2" t="s">
        <v>4566</v>
      </c>
      <c r="AG646" s="2" t="s">
        <v>4566</v>
      </c>
    </row>
    <row r="647" spans="1:33" x14ac:dyDescent="0.25">
      <c r="A647" s="2">
        <v>325467</v>
      </c>
      <c r="B647" s="2" t="s">
        <v>585</v>
      </c>
      <c r="C647" s="2" t="s">
        <v>550</v>
      </c>
      <c r="D647" s="2" t="s">
        <v>539</v>
      </c>
      <c r="E647" s="2" t="s">
        <v>76</v>
      </c>
      <c r="F647" s="2">
        <v>35379</v>
      </c>
      <c r="G647" s="2" t="s">
        <v>692</v>
      </c>
      <c r="H647" s="2" t="s">
        <v>16</v>
      </c>
      <c r="I647" s="2" t="s">
        <v>201</v>
      </c>
      <c r="J647" s="2" t="s">
        <v>1231</v>
      </c>
      <c r="L647" s="2" t="s">
        <v>73</v>
      </c>
      <c r="V647" s="2" t="s">
        <v>4693</v>
      </c>
      <c r="AE647" s="2" t="s">
        <v>4566</v>
      </c>
      <c r="AF647" s="2" t="s">
        <v>4566</v>
      </c>
      <c r="AG647" s="2" t="s">
        <v>4566</v>
      </c>
    </row>
    <row r="648" spans="1:33" x14ac:dyDescent="0.25">
      <c r="A648" s="2">
        <v>325986</v>
      </c>
      <c r="B648" s="2" t="s">
        <v>3641</v>
      </c>
      <c r="C648" s="2" t="s">
        <v>497</v>
      </c>
      <c r="D648" s="2" t="s">
        <v>778</v>
      </c>
      <c r="E648" s="2" t="s">
        <v>76</v>
      </c>
      <c r="F648" s="2">
        <v>33404</v>
      </c>
      <c r="G648" s="2" t="s">
        <v>18</v>
      </c>
      <c r="H648" s="2" t="s">
        <v>16</v>
      </c>
      <c r="I648" s="2" t="s">
        <v>201</v>
      </c>
      <c r="V648" s="2" t="s">
        <v>4693</v>
      </c>
      <c r="AC648" s="2" t="s">
        <v>4566</v>
      </c>
      <c r="AD648" s="2" t="s">
        <v>4566</v>
      </c>
      <c r="AE648" s="2" t="s">
        <v>4566</v>
      </c>
      <c r="AF648" s="2" t="s">
        <v>4566</v>
      </c>
      <c r="AG648" s="2" t="s">
        <v>4566</v>
      </c>
    </row>
    <row r="649" spans="1:33" x14ac:dyDescent="0.25">
      <c r="A649" s="2">
        <v>326670</v>
      </c>
      <c r="B649" s="2" t="s">
        <v>2569</v>
      </c>
      <c r="C649" s="2" t="s">
        <v>2570</v>
      </c>
      <c r="D649" s="2" t="s">
        <v>2571</v>
      </c>
      <c r="E649" s="2" t="s">
        <v>76</v>
      </c>
      <c r="F649" s="2">
        <v>35591</v>
      </c>
      <c r="G649" s="2" t="s">
        <v>213</v>
      </c>
      <c r="H649" s="2" t="s">
        <v>16</v>
      </c>
      <c r="I649" s="2" t="s">
        <v>201</v>
      </c>
      <c r="V649" s="2" t="s">
        <v>4693</v>
      </c>
      <c r="AD649" s="2" t="s">
        <v>4566</v>
      </c>
      <c r="AE649" s="2" t="s">
        <v>4566</v>
      </c>
      <c r="AF649" s="2" t="s">
        <v>4566</v>
      </c>
      <c r="AG649" s="2" t="s">
        <v>4566</v>
      </c>
    </row>
    <row r="650" spans="1:33" x14ac:dyDescent="0.25">
      <c r="A650" s="2">
        <v>326769</v>
      </c>
      <c r="B650" s="2" t="s">
        <v>3664</v>
      </c>
      <c r="C650" s="2" t="s">
        <v>214</v>
      </c>
      <c r="D650" s="2" t="s">
        <v>323</v>
      </c>
      <c r="E650" s="2" t="s">
        <v>77</v>
      </c>
      <c r="F650" s="2">
        <v>35592</v>
      </c>
      <c r="G650" s="2" t="s">
        <v>18</v>
      </c>
      <c r="H650" s="2" t="s">
        <v>16</v>
      </c>
      <c r="I650" s="2" t="s">
        <v>201</v>
      </c>
      <c r="J650" s="2" t="s">
        <v>1231</v>
      </c>
      <c r="L650" s="2" t="s">
        <v>18</v>
      </c>
      <c r="V650" s="2" t="s">
        <v>4693</v>
      </c>
      <c r="AG650" s="2" t="s">
        <v>4566</v>
      </c>
    </row>
    <row r="651" spans="1:33" x14ac:dyDescent="0.25">
      <c r="A651" s="2">
        <v>326856</v>
      </c>
      <c r="B651" s="2" t="s">
        <v>2074</v>
      </c>
      <c r="C651" s="2" t="s">
        <v>453</v>
      </c>
      <c r="D651" s="2" t="s">
        <v>613</v>
      </c>
      <c r="E651" s="2" t="s">
        <v>76</v>
      </c>
      <c r="F651" s="2">
        <v>35145</v>
      </c>
      <c r="G651" s="2" t="s">
        <v>2936</v>
      </c>
      <c r="H651" s="2" t="s">
        <v>16</v>
      </c>
      <c r="I651" s="2" t="s">
        <v>201</v>
      </c>
      <c r="V651" s="2" t="s">
        <v>4693</v>
      </c>
      <c r="AC651" s="2" t="s">
        <v>4566</v>
      </c>
      <c r="AD651" s="2" t="s">
        <v>4566</v>
      </c>
      <c r="AE651" s="2" t="s">
        <v>4566</v>
      </c>
      <c r="AF651" s="2" t="s">
        <v>4566</v>
      </c>
      <c r="AG651" s="2" t="s">
        <v>4566</v>
      </c>
    </row>
    <row r="652" spans="1:33" x14ac:dyDescent="0.25">
      <c r="A652" s="2">
        <v>327455</v>
      </c>
      <c r="B652" s="2" t="s">
        <v>2506</v>
      </c>
      <c r="C652" s="2" t="s">
        <v>246</v>
      </c>
      <c r="D652" s="2" t="s">
        <v>482</v>
      </c>
      <c r="E652" s="2" t="s">
        <v>77</v>
      </c>
      <c r="F652" s="2">
        <v>26038</v>
      </c>
      <c r="G652" s="2" t="s">
        <v>540</v>
      </c>
      <c r="H652" s="2" t="s">
        <v>16</v>
      </c>
      <c r="I652" s="2" t="s">
        <v>201</v>
      </c>
      <c r="J652" s="2" t="s">
        <v>1231</v>
      </c>
      <c r="L652" s="2" t="s">
        <v>18</v>
      </c>
      <c r="V652" s="2" t="s">
        <v>4693</v>
      </c>
      <c r="AG652" s="2" t="s">
        <v>4566</v>
      </c>
    </row>
    <row r="653" spans="1:33" x14ac:dyDescent="0.25">
      <c r="A653" s="2">
        <v>328061</v>
      </c>
      <c r="B653" s="2" t="s">
        <v>942</v>
      </c>
      <c r="C653" s="2" t="s">
        <v>229</v>
      </c>
      <c r="D653" s="2" t="s">
        <v>528</v>
      </c>
      <c r="E653" s="2" t="s">
        <v>76</v>
      </c>
      <c r="F653" s="2">
        <v>35637</v>
      </c>
      <c r="G653" s="2" t="s">
        <v>494</v>
      </c>
      <c r="H653" s="2" t="s">
        <v>16</v>
      </c>
      <c r="I653" s="2" t="s">
        <v>201</v>
      </c>
      <c r="J653" s="2" t="s">
        <v>1231</v>
      </c>
      <c r="L653" s="2" t="s">
        <v>30</v>
      </c>
      <c r="V653" s="2" t="s">
        <v>4693</v>
      </c>
      <c r="AF653" s="2" t="s">
        <v>4566</v>
      </c>
      <c r="AG653" s="2" t="s">
        <v>4566</v>
      </c>
    </row>
    <row r="654" spans="1:33" x14ac:dyDescent="0.25">
      <c r="A654" s="2">
        <v>328426</v>
      </c>
      <c r="B654" s="2" t="s">
        <v>3724</v>
      </c>
      <c r="C654" s="2" t="s">
        <v>214</v>
      </c>
      <c r="D654" s="2" t="s">
        <v>407</v>
      </c>
      <c r="E654" s="2" t="s">
        <v>76</v>
      </c>
      <c r="F654" s="2">
        <v>35364</v>
      </c>
      <c r="G654" s="2" t="s">
        <v>3725</v>
      </c>
      <c r="H654" s="2" t="s">
        <v>16</v>
      </c>
      <c r="I654" s="2" t="s">
        <v>201</v>
      </c>
      <c r="J654" s="2" t="s">
        <v>1231</v>
      </c>
      <c r="L654" s="2" t="s">
        <v>30</v>
      </c>
      <c r="V654" s="2" t="s">
        <v>4693</v>
      </c>
      <c r="AE654" s="2" t="s">
        <v>4566</v>
      </c>
      <c r="AF654" s="2" t="s">
        <v>4566</v>
      </c>
      <c r="AG654" s="2" t="s">
        <v>4566</v>
      </c>
    </row>
    <row r="655" spans="1:33" x14ac:dyDescent="0.25">
      <c r="A655" s="2">
        <v>328609</v>
      </c>
      <c r="B655" s="2" t="s">
        <v>2653</v>
      </c>
      <c r="C655" s="2" t="s">
        <v>456</v>
      </c>
      <c r="E655" s="2" t="s">
        <v>76</v>
      </c>
      <c r="H655" s="2" t="s">
        <v>16</v>
      </c>
      <c r="I655" s="2" t="s">
        <v>201</v>
      </c>
      <c r="V655" s="2" t="s">
        <v>4693</v>
      </c>
      <c r="AD655" s="2" t="s">
        <v>4566</v>
      </c>
      <c r="AE655" s="2" t="s">
        <v>4566</v>
      </c>
      <c r="AF655" s="2" t="s">
        <v>4566</v>
      </c>
      <c r="AG655" s="2" t="s">
        <v>4566</v>
      </c>
    </row>
    <row r="656" spans="1:33" x14ac:dyDescent="0.25">
      <c r="A656" s="2">
        <v>328644</v>
      </c>
      <c r="B656" s="2" t="s">
        <v>3268</v>
      </c>
      <c r="C656" s="2" t="s">
        <v>252</v>
      </c>
      <c r="D656" s="2" t="s">
        <v>322</v>
      </c>
      <c r="E656" s="2" t="s">
        <v>76</v>
      </c>
      <c r="F656" s="2">
        <v>34190</v>
      </c>
      <c r="G656" s="2" t="s">
        <v>213</v>
      </c>
      <c r="H656" s="2" t="s">
        <v>16</v>
      </c>
      <c r="I656" s="2" t="s">
        <v>201</v>
      </c>
      <c r="J656" s="2" t="s">
        <v>1231</v>
      </c>
      <c r="L656" s="2" t="s">
        <v>18</v>
      </c>
      <c r="V656" s="2" t="s">
        <v>4693</v>
      </c>
      <c r="AE656" s="2" t="s">
        <v>4566</v>
      </c>
      <c r="AF656" s="2" t="s">
        <v>4566</v>
      </c>
      <c r="AG656" s="2" t="s">
        <v>4566</v>
      </c>
    </row>
    <row r="657" spans="1:33" x14ac:dyDescent="0.25">
      <c r="A657" s="2">
        <v>328847</v>
      </c>
      <c r="B657" s="2" t="s">
        <v>1517</v>
      </c>
      <c r="C657" s="2" t="s">
        <v>1073</v>
      </c>
      <c r="D657" s="2" t="s">
        <v>852</v>
      </c>
      <c r="E657" s="2" t="s">
        <v>76</v>
      </c>
      <c r="F657" s="2">
        <v>31791</v>
      </c>
      <c r="G657" s="2" t="s">
        <v>27</v>
      </c>
      <c r="H657" s="2" t="s">
        <v>16</v>
      </c>
      <c r="I657" s="2" t="s">
        <v>201</v>
      </c>
      <c r="J657" s="2" t="s">
        <v>1231</v>
      </c>
      <c r="L657" s="2" t="s">
        <v>18</v>
      </c>
      <c r="V657" s="2" t="s">
        <v>4693</v>
      </c>
      <c r="AF657" s="2" t="s">
        <v>4566</v>
      </c>
      <c r="AG657" s="2" t="s">
        <v>4566</v>
      </c>
    </row>
    <row r="658" spans="1:33" x14ac:dyDescent="0.25">
      <c r="A658" s="2">
        <v>329201</v>
      </c>
      <c r="B658" s="2" t="s">
        <v>3123</v>
      </c>
      <c r="C658" s="2" t="s">
        <v>254</v>
      </c>
      <c r="D658" s="2" t="s">
        <v>472</v>
      </c>
      <c r="E658" s="2" t="s">
        <v>77</v>
      </c>
      <c r="F658" s="2">
        <v>33467</v>
      </c>
      <c r="G658" s="2" t="s">
        <v>70</v>
      </c>
      <c r="H658" s="2" t="s">
        <v>16</v>
      </c>
      <c r="I658" s="2" t="s">
        <v>201</v>
      </c>
      <c r="J658" s="2" t="s">
        <v>1231</v>
      </c>
      <c r="L658" s="2" t="s">
        <v>70</v>
      </c>
      <c r="V658" s="2" t="s">
        <v>4693</v>
      </c>
      <c r="AF658" s="2" t="s">
        <v>4566</v>
      </c>
      <c r="AG658" s="2" t="s">
        <v>4566</v>
      </c>
    </row>
    <row r="659" spans="1:33" x14ac:dyDescent="0.25">
      <c r="A659" s="2">
        <v>329243</v>
      </c>
      <c r="B659" s="2" t="s">
        <v>3748</v>
      </c>
      <c r="C659" s="2" t="s">
        <v>252</v>
      </c>
      <c r="D659" s="2" t="s">
        <v>1757</v>
      </c>
      <c r="E659" s="2" t="s">
        <v>76</v>
      </c>
      <c r="F659" s="2">
        <v>35101</v>
      </c>
      <c r="G659" s="2" t="s">
        <v>213</v>
      </c>
      <c r="H659" s="2" t="s">
        <v>16</v>
      </c>
      <c r="I659" s="2" t="s">
        <v>201</v>
      </c>
      <c r="J659" s="2" t="s">
        <v>15</v>
      </c>
      <c r="L659" s="2" t="s">
        <v>18</v>
      </c>
      <c r="V659" s="2" t="s">
        <v>4693</v>
      </c>
      <c r="AF659" s="2" t="s">
        <v>4566</v>
      </c>
      <c r="AG659" s="2" t="s">
        <v>4566</v>
      </c>
    </row>
    <row r="660" spans="1:33" x14ac:dyDescent="0.25">
      <c r="A660" s="2">
        <v>329270</v>
      </c>
      <c r="B660" s="2" t="s">
        <v>3749</v>
      </c>
      <c r="C660" s="2" t="s">
        <v>246</v>
      </c>
      <c r="D660" s="2" t="s">
        <v>523</v>
      </c>
      <c r="E660" s="2" t="s">
        <v>77</v>
      </c>
      <c r="H660" s="2" t="s">
        <v>16</v>
      </c>
      <c r="I660" s="2" t="s">
        <v>201</v>
      </c>
      <c r="V660" s="2" t="s">
        <v>4693</v>
      </c>
      <c r="AB660" s="2" t="s">
        <v>4566</v>
      </c>
      <c r="AC660" s="2" t="s">
        <v>4566</v>
      </c>
      <c r="AD660" s="2" t="s">
        <v>4566</v>
      </c>
      <c r="AE660" s="2" t="s">
        <v>4566</v>
      </c>
      <c r="AF660" s="2" t="s">
        <v>4566</v>
      </c>
      <c r="AG660" s="2" t="s">
        <v>4566</v>
      </c>
    </row>
    <row r="661" spans="1:33" x14ac:dyDescent="0.25">
      <c r="A661" s="2">
        <v>329316</v>
      </c>
      <c r="B661" s="2" t="s">
        <v>2694</v>
      </c>
      <c r="C661" s="2" t="s">
        <v>795</v>
      </c>
      <c r="D661" s="2" t="s">
        <v>526</v>
      </c>
      <c r="E661" s="2" t="s">
        <v>77</v>
      </c>
      <c r="H661" s="2" t="s">
        <v>16</v>
      </c>
      <c r="I661" s="2" t="s">
        <v>201</v>
      </c>
      <c r="V661" s="2" t="s">
        <v>4693</v>
      </c>
      <c r="AB661" s="2" t="s">
        <v>4566</v>
      </c>
      <c r="AC661" s="2" t="s">
        <v>4566</v>
      </c>
      <c r="AD661" s="2" t="s">
        <v>4566</v>
      </c>
      <c r="AE661" s="2" t="s">
        <v>4566</v>
      </c>
      <c r="AF661" s="2" t="s">
        <v>4566</v>
      </c>
      <c r="AG661" s="2" t="s">
        <v>4566</v>
      </c>
    </row>
    <row r="662" spans="1:33" x14ac:dyDescent="0.25">
      <c r="A662" s="2">
        <v>329503</v>
      </c>
      <c r="B662" s="2" t="s">
        <v>3757</v>
      </c>
      <c r="C662" s="2" t="s">
        <v>281</v>
      </c>
      <c r="D662" s="2" t="s">
        <v>991</v>
      </c>
      <c r="E662" s="2" t="s">
        <v>77</v>
      </c>
      <c r="F662" s="2">
        <v>33825</v>
      </c>
      <c r="G662" s="2" t="s">
        <v>1024</v>
      </c>
      <c r="H662" s="2" t="s">
        <v>16</v>
      </c>
      <c r="I662" s="2" t="s">
        <v>201</v>
      </c>
      <c r="J662" s="2" t="s">
        <v>1231</v>
      </c>
      <c r="L662" s="2" t="s">
        <v>30</v>
      </c>
      <c r="V662" s="2" t="s">
        <v>4693</v>
      </c>
      <c r="AG662" s="2" t="s">
        <v>4566</v>
      </c>
    </row>
    <row r="663" spans="1:33" x14ac:dyDescent="0.25">
      <c r="A663" s="2">
        <v>329595</v>
      </c>
      <c r="B663" s="2" t="s">
        <v>3760</v>
      </c>
      <c r="C663" s="2" t="s">
        <v>808</v>
      </c>
      <c r="D663" s="2" t="s">
        <v>489</v>
      </c>
      <c r="E663" s="2" t="s">
        <v>77</v>
      </c>
      <c r="F663" s="2">
        <v>31898</v>
      </c>
      <c r="G663" s="2" t="s">
        <v>3761</v>
      </c>
      <c r="H663" s="2" t="s">
        <v>16</v>
      </c>
      <c r="I663" s="2" t="s">
        <v>201</v>
      </c>
      <c r="V663" s="2" t="s">
        <v>4693</v>
      </c>
      <c r="AC663" s="2" t="s">
        <v>4566</v>
      </c>
      <c r="AD663" s="2" t="s">
        <v>4566</v>
      </c>
      <c r="AE663" s="2" t="s">
        <v>4566</v>
      </c>
      <c r="AF663" s="2" t="s">
        <v>4566</v>
      </c>
      <c r="AG663" s="2" t="s">
        <v>4566</v>
      </c>
    </row>
    <row r="664" spans="1:33" x14ac:dyDescent="0.25">
      <c r="A664" s="2">
        <v>329815</v>
      </c>
      <c r="B664" s="2" t="s">
        <v>2937</v>
      </c>
      <c r="C664" s="2" t="s">
        <v>229</v>
      </c>
      <c r="D664" s="2" t="s">
        <v>765</v>
      </c>
      <c r="E664" s="2" t="s">
        <v>77</v>
      </c>
      <c r="F664" s="2">
        <v>34809</v>
      </c>
      <c r="H664" s="2" t="s">
        <v>16</v>
      </c>
      <c r="I664" s="2" t="s">
        <v>201</v>
      </c>
      <c r="V664" s="2" t="s">
        <v>4693</v>
      </c>
      <c r="AB664" s="2" t="s">
        <v>4566</v>
      </c>
      <c r="AC664" s="2" t="s">
        <v>4566</v>
      </c>
      <c r="AD664" s="2" t="s">
        <v>4566</v>
      </c>
      <c r="AE664" s="2" t="s">
        <v>4566</v>
      </c>
      <c r="AF664" s="2" t="s">
        <v>4566</v>
      </c>
      <c r="AG664" s="2" t="s">
        <v>4566</v>
      </c>
    </row>
    <row r="665" spans="1:33" x14ac:dyDescent="0.25">
      <c r="A665" s="2">
        <v>329928</v>
      </c>
      <c r="B665" s="2" t="s">
        <v>3776</v>
      </c>
      <c r="C665" s="2" t="s">
        <v>252</v>
      </c>
      <c r="D665" s="2" t="s">
        <v>758</v>
      </c>
      <c r="E665" s="2" t="s">
        <v>76</v>
      </c>
      <c r="F665" s="2">
        <v>35065</v>
      </c>
      <c r="G665" s="2" t="s">
        <v>2856</v>
      </c>
      <c r="H665" s="2" t="s">
        <v>16</v>
      </c>
      <c r="I665" s="2" t="s">
        <v>201</v>
      </c>
      <c r="J665" s="2" t="s">
        <v>15</v>
      </c>
      <c r="L665" s="2" t="s">
        <v>30</v>
      </c>
      <c r="V665" s="2" t="s">
        <v>4693</v>
      </c>
      <c r="AE665" s="2" t="s">
        <v>4566</v>
      </c>
      <c r="AF665" s="2" t="s">
        <v>4566</v>
      </c>
      <c r="AG665" s="2" t="s">
        <v>4566</v>
      </c>
    </row>
    <row r="666" spans="1:33" x14ac:dyDescent="0.25">
      <c r="A666" s="2">
        <v>330586</v>
      </c>
      <c r="B666" s="2" t="s">
        <v>3801</v>
      </c>
      <c r="C666" s="2" t="s">
        <v>685</v>
      </c>
      <c r="D666" s="2" t="s">
        <v>916</v>
      </c>
      <c r="E666" s="2" t="s">
        <v>76</v>
      </c>
      <c r="F666" s="2">
        <v>35431</v>
      </c>
      <c r="G666" s="2" t="s">
        <v>3802</v>
      </c>
      <c r="H666" s="2" t="s">
        <v>16</v>
      </c>
      <c r="I666" s="2" t="s">
        <v>201</v>
      </c>
      <c r="J666" s="2" t="s">
        <v>1231</v>
      </c>
      <c r="L666" s="2" t="s">
        <v>61</v>
      </c>
      <c r="V666" s="2" t="s">
        <v>4693</v>
      </c>
      <c r="AE666" s="2" t="s">
        <v>4566</v>
      </c>
      <c r="AF666" s="2" t="s">
        <v>4566</v>
      </c>
      <c r="AG666" s="2" t="s">
        <v>4566</v>
      </c>
    </row>
    <row r="667" spans="1:33" x14ac:dyDescent="0.25">
      <c r="A667" s="2">
        <v>330617</v>
      </c>
      <c r="B667" s="2" t="s">
        <v>2516</v>
      </c>
      <c r="C667" s="2" t="s">
        <v>220</v>
      </c>
      <c r="D667" s="2" t="s">
        <v>2517</v>
      </c>
      <c r="E667" s="2" t="s">
        <v>77</v>
      </c>
      <c r="F667" s="2">
        <v>34123</v>
      </c>
      <c r="G667" s="2" t="s">
        <v>213</v>
      </c>
      <c r="H667" s="2" t="s">
        <v>16</v>
      </c>
      <c r="I667" s="2" t="s">
        <v>201</v>
      </c>
      <c r="J667" s="2" t="s">
        <v>15</v>
      </c>
      <c r="L667" s="2" t="s">
        <v>61</v>
      </c>
      <c r="V667" s="2" t="s">
        <v>4693</v>
      </c>
      <c r="AG667" s="2" t="s">
        <v>4566</v>
      </c>
    </row>
    <row r="668" spans="1:33" x14ac:dyDescent="0.25">
      <c r="A668" s="2">
        <v>330925</v>
      </c>
      <c r="B668" s="2" t="s">
        <v>2580</v>
      </c>
      <c r="C668" s="2" t="s">
        <v>263</v>
      </c>
      <c r="D668" s="2" t="s">
        <v>219</v>
      </c>
      <c r="E668" s="2" t="s">
        <v>77</v>
      </c>
      <c r="F668" s="2">
        <v>35080</v>
      </c>
      <c r="G668" s="2" t="s">
        <v>2581</v>
      </c>
      <c r="H668" s="2" t="s">
        <v>16</v>
      </c>
      <c r="I668" s="2" t="s">
        <v>201</v>
      </c>
      <c r="J668" s="2" t="s">
        <v>15</v>
      </c>
      <c r="L668" s="2" t="s">
        <v>18</v>
      </c>
      <c r="V668" s="2" t="s">
        <v>4693</v>
      </c>
      <c r="AG668" s="2" t="s">
        <v>4566</v>
      </c>
    </row>
    <row r="669" spans="1:33" x14ac:dyDescent="0.25">
      <c r="A669" s="2">
        <v>330938</v>
      </c>
      <c r="B669" s="2" t="s">
        <v>3275</v>
      </c>
      <c r="C669" s="2" t="s">
        <v>954</v>
      </c>
      <c r="D669" s="2" t="s">
        <v>750</v>
      </c>
      <c r="E669" s="2" t="s">
        <v>77</v>
      </c>
      <c r="F669" s="2">
        <v>35974</v>
      </c>
      <c r="G669" s="2" t="s">
        <v>213</v>
      </c>
      <c r="H669" s="2" t="s">
        <v>16</v>
      </c>
      <c r="I669" s="2" t="s">
        <v>201</v>
      </c>
      <c r="J669" s="2" t="s">
        <v>1231</v>
      </c>
      <c r="L669" s="2" t="s">
        <v>18</v>
      </c>
      <c r="V669" s="2" t="s">
        <v>4693</v>
      </c>
      <c r="AG669" s="2" t="s">
        <v>4566</v>
      </c>
    </row>
    <row r="670" spans="1:33" x14ac:dyDescent="0.25">
      <c r="A670" s="2">
        <v>331087</v>
      </c>
      <c r="B670" s="2" t="s">
        <v>2521</v>
      </c>
      <c r="C670" s="2" t="s">
        <v>276</v>
      </c>
      <c r="D670" s="2" t="s">
        <v>367</v>
      </c>
      <c r="E670" s="2" t="s">
        <v>77</v>
      </c>
      <c r="F670" s="2">
        <v>33688</v>
      </c>
      <c r="G670" s="2" t="s">
        <v>18</v>
      </c>
      <c r="H670" s="2" t="s">
        <v>19</v>
      </c>
      <c r="I670" s="2" t="s">
        <v>201</v>
      </c>
      <c r="J670" s="2" t="s">
        <v>1231</v>
      </c>
      <c r="L670" s="2" t="s">
        <v>18</v>
      </c>
      <c r="V670" s="2" t="s">
        <v>4693</v>
      </c>
      <c r="AF670" s="2" t="s">
        <v>4566</v>
      </c>
      <c r="AG670" s="2" t="s">
        <v>4566</v>
      </c>
    </row>
    <row r="671" spans="1:33" x14ac:dyDescent="0.25">
      <c r="A671" s="2">
        <v>331220</v>
      </c>
      <c r="B671" s="2" t="s">
        <v>3838</v>
      </c>
      <c r="C671" s="2" t="s">
        <v>214</v>
      </c>
      <c r="D671" s="2" t="s">
        <v>3839</v>
      </c>
      <c r="E671" s="2" t="s">
        <v>76</v>
      </c>
      <c r="F671" s="2">
        <v>35092</v>
      </c>
      <c r="G671" s="2" t="s">
        <v>18</v>
      </c>
      <c r="H671" s="2" t="s">
        <v>16</v>
      </c>
      <c r="I671" s="2" t="s">
        <v>201</v>
      </c>
      <c r="J671" s="2" t="s">
        <v>1231</v>
      </c>
      <c r="L671" s="2" t="s">
        <v>18</v>
      </c>
      <c r="V671" s="2" t="s">
        <v>4693</v>
      </c>
      <c r="AG671" s="2" t="s">
        <v>4566</v>
      </c>
    </row>
    <row r="672" spans="1:33" x14ac:dyDescent="0.25">
      <c r="A672" s="2">
        <v>331394</v>
      </c>
      <c r="B672" s="2" t="s">
        <v>3847</v>
      </c>
      <c r="C672" s="2" t="s">
        <v>339</v>
      </c>
      <c r="D672" s="2" t="s">
        <v>797</v>
      </c>
      <c r="E672" s="2" t="s">
        <v>76</v>
      </c>
      <c r="F672" s="2">
        <v>35815</v>
      </c>
      <c r="G672" s="2" t="s">
        <v>995</v>
      </c>
      <c r="H672" s="2" t="s">
        <v>16</v>
      </c>
      <c r="I672" s="2" t="s">
        <v>201</v>
      </c>
      <c r="J672" s="2" t="s">
        <v>15</v>
      </c>
      <c r="L672" s="2" t="s">
        <v>30</v>
      </c>
      <c r="V672" s="2" t="s">
        <v>4693</v>
      </c>
      <c r="AF672" s="2" t="s">
        <v>4566</v>
      </c>
      <c r="AG672" s="2" t="s">
        <v>4566</v>
      </c>
    </row>
    <row r="673" spans="1:33" x14ac:dyDescent="0.25">
      <c r="A673" s="2">
        <v>332244</v>
      </c>
      <c r="B673" s="2" t="s">
        <v>3899</v>
      </c>
      <c r="C673" s="2" t="s">
        <v>499</v>
      </c>
      <c r="D673" s="2" t="s">
        <v>1069</v>
      </c>
      <c r="E673" s="2" t="s">
        <v>76</v>
      </c>
      <c r="F673" s="2">
        <v>36450</v>
      </c>
      <c r="G673" s="2" t="s">
        <v>18</v>
      </c>
      <c r="H673" s="2" t="s">
        <v>16</v>
      </c>
      <c r="I673" s="2" t="s">
        <v>201</v>
      </c>
      <c r="J673" s="2" t="s">
        <v>1231</v>
      </c>
      <c r="L673" s="2" t="s">
        <v>18</v>
      </c>
      <c r="V673" s="2" t="s">
        <v>4693</v>
      </c>
      <c r="AG673" s="2" t="s">
        <v>4566</v>
      </c>
    </row>
    <row r="674" spans="1:33" x14ac:dyDescent="0.25">
      <c r="A674" s="2">
        <v>332408</v>
      </c>
      <c r="B674" s="2" t="s">
        <v>3914</v>
      </c>
      <c r="C674" s="2" t="s">
        <v>211</v>
      </c>
      <c r="D674" s="2" t="s">
        <v>240</v>
      </c>
      <c r="E674" s="2" t="s">
        <v>76</v>
      </c>
      <c r="F674" s="2">
        <v>36071</v>
      </c>
      <c r="G674" s="2" t="s">
        <v>245</v>
      </c>
      <c r="H674" s="2" t="s">
        <v>16</v>
      </c>
      <c r="I674" s="2" t="s">
        <v>201</v>
      </c>
      <c r="J674" s="2" t="s">
        <v>15</v>
      </c>
      <c r="L674" s="2" t="s">
        <v>30</v>
      </c>
      <c r="V674" s="2" t="s">
        <v>4693</v>
      </c>
      <c r="AF674" s="2" t="s">
        <v>4566</v>
      </c>
      <c r="AG674" s="2" t="s">
        <v>4566</v>
      </c>
    </row>
    <row r="675" spans="1:33" x14ac:dyDescent="0.25">
      <c r="A675" s="2">
        <v>333348</v>
      </c>
      <c r="B675" s="2" t="s">
        <v>1795</v>
      </c>
      <c r="C675" s="2" t="s">
        <v>1486</v>
      </c>
      <c r="D675" s="2" t="s">
        <v>454</v>
      </c>
      <c r="E675" s="2" t="s">
        <v>76</v>
      </c>
      <c r="F675" s="2">
        <v>35639</v>
      </c>
      <c r="G675" s="2" t="s">
        <v>18</v>
      </c>
      <c r="H675" s="2" t="s">
        <v>16</v>
      </c>
      <c r="I675" s="2" t="s">
        <v>201</v>
      </c>
      <c r="J675" s="2" t="s">
        <v>1231</v>
      </c>
      <c r="L675" s="2" t="s">
        <v>30</v>
      </c>
      <c r="V675" s="2" t="s">
        <v>4693</v>
      </c>
      <c r="AE675" s="2" t="s">
        <v>4566</v>
      </c>
      <c r="AF675" s="2" t="s">
        <v>4566</v>
      </c>
      <c r="AG675" s="2" t="s">
        <v>4566</v>
      </c>
    </row>
    <row r="676" spans="1:33" x14ac:dyDescent="0.25">
      <c r="A676" s="2">
        <v>333408</v>
      </c>
      <c r="B676" s="2" t="s">
        <v>3966</v>
      </c>
      <c r="C676" s="2" t="s">
        <v>3967</v>
      </c>
      <c r="D676" s="2" t="s">
        <v>643</v>
      </c>
      <c r="E676" s="2" t="s">
        <v>77</v>
      </c>
      <c r="F676" s="2">
        <v>34781</v>
      </c>
      <c r="G676" s="2" t="s">
        <v>213</v>
      </c>
      <c r="H676" s="2" t="s">
        <v>16</v>
      </c>
      <c r="I676" s="2" t="s">
        <v>201</v>
      </c>
      <c r="J676" s="2" t="s">
        <v>1268</v>
      </c>
      <c r="L676" s="2" t="s">
        <v>18</v>
      </c>
      <c r="V676" s="2" t="s">
        <v>4693</v>
      </c>
      <c r="AF676" s="2" t="s">
        <v>4566</v>
      </c>
      <c r="AG676" s="2" t="s">
        <v>4566</v>
      </c>
    </row>
    <row r="677" spans="1:33" x14ac:dyDescent="0.25">
      <c r="A677" s="2">
        <v>333502</v>
      </c>
      <c r="B677" s="2" t="s">
        <v>3971</v>
      </c>
      <c r="C677" s="2" t="s">
        <v>3972</v>
      </c>
      <c r="D677" s="2" t="s">
        <v>3973</v>
      </c>
      <c r="E677" s="2" t="s">
        <v>76</v>
      </c>
      <c r="F677" s="2">
        <v>35065</v>
      </c>
      <c r="G677" s="2" t="s">
        <v>40</v>
      </c>
      <c r="H677" s="2" t="s">
        <v>16</v>
      </c>
      <c r="I677" s="2" t="s">
        <v>201</v>
      </c>
      <c r="J677" s="2" t="s">
        <v>1231</v>
      </c>
      <c r="L677" s="2" t="s">
        <v>40</v>
      </c>
      <c r="V677" s="2" t="s">
        <v>4693</v>
      </c>
      <c r="AF677" s="2" t="s">
        <v>4566</v>
      </c>
      <c r="AG677" s="2" t="s">
        <v>4566</v>
      </c>
    </row>
    <row r="678" spans="1:33" x14ac:dyDescent="0.25">
      <c r="A678" s="2">
        <v>334398</v>
      </c>
      <c r="B678" s="2" t="s">
        <v>4002</v>
      </c>
      <c r="C678" s="2" t="s">
        <v>229</v>
      </c>
      <c r="D678" s="2" t="s">
        <v>538</v>
      </c>
      <c r="E678" s="2" t="s">
        <v>77</v>
      </c>
      <c r="F678" s="2">
        <v>35266</v>
      </c>
      <c r="G678" s="2" t="s">
        <v>4003</v>
      </c>
      <c r="H678" s="2" t="s">
        <v>16</v>
      </c>
      <c r="I678" s="2" t="s">
        <v>201</v>
      </c>
      <c r="J678" s="2" t="s">
        <v>15</v>
      </c>
      <c r="L678" s="2" t="s">
        <v>50</v>
      </c>
      <c r="V678" s="2" t="s">
        <v>4693</v>
      </c>
      <c r="AG678" s="2" t="s">
        <v>4566</v>
      </c>
    </row>
    <row r="679" spans="1:33" x14ac:dyDescent="0.25">
      <c r="A679" s="2">
        <v>334626</v>
      </c>
      <c r="B679" s="2" t="s">
        <v>4012</v>
      </c>
      <c r="C679" s="2" t="s">
        <v>735</v>
      </c>
      <c r="D679" s="2" t="s">
        <v>283</v>
      </c>
      <c r="E679" s="2" t="s">
        <v>76</v>
      </c>
      <c r="F679" s="2">
        <v>31533</v>
      </c>
      <c r="G679" s="2" t="s">
        <v>18</v>
      </c>
      <c r="H679" s="2" t="s">
        <v>16</v>
      </c>
      <c r="I679" s="2" t="s">
        <v>201</v>
      </c>
      <c r="J679" s="2" t="s">
        <v>1231</v>
      </c>
      <c r="L679" s="2" t="s">
        <v>30</v>
      </c>
      <c r="V679" s="2" t="s">
        <v>4693</v>
      </c>
      <c r="AG679" s="2" t="s">
        <v>4566</v>
      </c>
    </row>
    <row r="680" spans="1:33" x14ac:dyDescent="0.25">
      <c r="A680" s="2">
        <v>334750</v>
      </c>
      <c r="B680" s="2" t="s">
        <v>4021</v>
      </c>
      <c r="C680" s="2" t="s">
        <v>1488</v>
      </c>
      <c r="D680" s="2" t="s">
        <v>380</v>
      </c>
      <c r="E680" s="2" t="s">
        <v>77</v>
      </c>
      <c r="F680" s="2">
        <v>33227</v>
      </c>
      <c r="G680" s="2" t="s">
        <v>70</v>
      </c>
      <c r="H680" s="2" t="s">
        <v>16</v>
      </c>
      <c r="I680" s="2" t="s">
        <v>201</v>
      </c>
      <c r="V680" s="2" t="s">
        <v>4693</v>
      </c>
      <c r="AD680" s="2" t="s">
        <v>4566</v>
      </c>
      <c r="AE680" s="2" t="s">
        <v>4566</v>
      </c>
      <c r="AF680" s="2" t="s">
        <v>4566</v>
      </c>
      <c r="AG680" s="2" t="s">
        <v>4566</v>
      </c>
    </row>
    <row r="681" spans="1:33" x14ac:dyDescent="0.25">
      <c r="A681" s="2">
        <v>334915</v>
      </c>
      <c r="B681" s="2" t="s">
        <v>2584</v>
      </c>
      <c r="C681" s="2" t="s">
        <v>382</v>
      </c>
      <c r="D681" s="2" t="s">
        <v>482</v>
      </c>
      <c r="E681" s="2" t="s">
        <v>76</v>
      </c>
      <c r="F681" s="2">
        <v>35342</v>
      </c>
      <c r="G681" s="2" t="s">
        <v>18</v>
      </c>
      <c r="H681" s="2" t="s">
        <v>16</v>
      </c>
      <c r="I681" s="2" t="s">
        <v>201</v>
      </c>
      <c r="V681" s="2" t="s">
        <v>4693</v>
      </c>
      <c r="AD681" s="2" t="s">
        <v>4566</v>
      </c>
      <c r="AE681" s="2" t="s">
        <v>4566</v>
      </c>
      <c r="AF681" s="2" t="s">
        <v>4566</v>
      </c>
      <c r="AG681" s="2" t="s">
        <v>4566</v>
      </c>
    </row>
    <row r="682" spans="1:33" x14ac:dyDescent="0.25">
      <c r="A682" s="2">
        <v>337034</v>
      </c>
      <c r="B682" s="2" t="s">
        <v>4128</v>
      </c>
      <c r="C682" s="2" t="s">
        <v>211</v>
      </c>
      <c r="D682" s="2" t="s">
        <v>1681</v>
      </c>
      <c r="E682" s="2" t="s">
        <v>76</v>
      </c>
      <c r="F682" s="2">
        <v>34362</v>
      </c>
      <c r="G682" s="2" t="s">
        <v>869</v>
      </c>
      <c r="H682" s="2" t="s">
        <v>16</v>
      </c>
      <c r="I682" s="2" t="s">
        <v>201</v>
      </c>
      <c r="J682" s="2" t="s">
        <v>1231</v>
      </c>
      <c r="L682" s="2" t="s">
        <v>18</v>
      </c>
      <c r="V682" s="2" t="s">
        <v>4693</v>
      </c>
      <c r="AF682" s="2" t="s">
        <v>4566</v>
      </c>
      <c r="AG682" s="2" t="s">
        <v>4566</v>
      </c>
    </row>
    <row r="683" spans="1:33" x14ac:dyDescent="0.25">
      <c r="A683" s="2">
        <v>337037</v>
      </c>
      <c r="B683" s="2" t="s">
        <v>2585</v>
      </c>
      <c r="C683" s="2" t="s">
        <v>666</v>
      </c>
      <c r="D683" s="2" t="s">
        <v>2586</v>
      </c>
      <c r="E683" s="2" t="s">
        <v>77</v>
      </c>
      <c r="F683" s="2">
        <v>31588</v>
      </c>
      <c r="G683" s="2" t="s">
        <v>418</v>
      </c>
      <c r="H683" s="2" t="s">
        <v>16</v>
      </c>
      <c r="I683" s="2" t="s">
        <v>201</v>
      </c>
      <c r="V683" s="2" t="s">
        <v>4693</v>
      </c>
      <c r="AG683" s="2" t="s">
        <v>4566</v>
      </c>
    </row>
    <row r="684" spans="1:33" x14ac:dyDescent="0.25">
      <c r="A684" s="2">
        <v>337078</v>
      </c>
      <c r="B684" s="2" t="s">
        <v>2495</v>
      </c>
      <c r="C684" s="2" t="s">
        <v>2496</v>
      </c>
      <c r="D684" s="2" t="s">
        <v>437</v>
      </c>
      <c r="E684" s="2" t="s">
        <v>76</v>
      </c>
      <c r="F684" s="2">
        <v>35805</v>
      </c>
      <c r="G684" s="2" t="s">
        <v>213</v>
      </c>
      <c r="H684" s="2" t="s">
        <v>16</v>
      </c>
      <c r="I684" s="2" t="s">
        <v>201</v>
      </c>
      <c r="J684" s="2" t="s">
        <v>15</v>
      </c>
      <c r="L684" s="2" t="s">
        <v>18</v>
      </c>
      <c r="V684" s="2" t="s">
        <v>4693</v>
      </c>
      <c r="AG684" s="2" t="s">
        <v>4566</v>
      </c>
    </row>
    <row r="685" spans="1:33" x14ac:dyDescent="0.25">
      <c r="A685" s="2">
        <v>328304</v>
      </c>
      <c r="B685" s="2" t="s">
        <v>3717</v>
      </c>
      <c r="C685" s="2" t="s">
        <v>729</v>
      </c>
      <c r="D685" s="2" t="s">
        <v>407</v>
      </c>
      <c r="E685" s="2" t="s">
        <v>77</v>
      </c>
      <c r="F685" s="2">
        <v>33623</v>
      </c>
      <c r="G685" s="2" t="s">
        <v>18</v>
      </c>
      <c r="H685" s="2" t="s">
        <v>16</v>
      </c>
      <c r="I685" s="2" t="s">
        <v>201</v>
      </c>
      <c r="V685" s="2" t="s">
        <v>4694</v>
      </c>
    </row>
    <row r="686" spans="1:33" x14ac:dyDescent="0.25">
      <c r="A686" s="2">
        <v>302477</v>
      </c>
      <c r="B686" s="2" t="s">
        <v>1770</v>
      </c>
      <c r="C686" s="2" t="s">
        <v>334</v>
      </c>
      <c r="D686" s="2" t="s">
        <v>907</v>
      </c>
      <c r="E686" s="2" t="s">
        <v>77</v>
      </c>
      <c r="F686" s="2">
        <v>30682</v>
      </c>
      <c r="G686" s="2" t="s">
        <v>1771</v>
      </c>
      <c r="H686" s="2" t="s">
        <v>16</v>
      </c>
      <c r="I686" s="2" t="s">
        <v>201</v>
      </c>
      <c r="J686" s="2" t="s">
        <v>1231</v>
      </c>
      <c r="L686" s="2" t="s">
        <v>40</v>
      </c>
      <c r="V686" s="2" t="s">
        <v>4694</v>
      </c>
    </row>
    <row r="687" spans="1:33" x14ac:dyDescent="0.25">
      <c r="A687" s="2">
        <v>309024</v>
      </c>
      <c r="B687" s="2" t="s">
        <v>1982</v>
      </c>
      <c r="C687" s="2" t="s">
        <v>229</v>
      </c>
      <c r="D687" s="2" t="s">
        <v>447</v>
      </c>
      <c r="E687" s="2" t="s">
        <v>76</v>
      </c>
      <c r="F687" s="2">
        <v>31668</v>
      </c>
      <c r="G687" s="2" t="s">
        <v>1983</v>
      </c>
      <c r="H687" s="2" t="s">
        <v>16</v>
      </c>
      <c r="I687" s="2" t="s">
        <v>201</v>
      </c>
      <c r="J687" s="2" t="s">
        <v>1231</v>
      </c>
      <c r="L687" s="2" t="s">
        <v>61</v>
      </c>
      <c r="V687" s="2" t="s">
        <v>4694</v>
      </c>
    </row>
    <row r="688" spans="1:33" x14ac:dyDescent="0.25">
      <c r="A688" s="2">
        <v>319459</v>
      </c>
      <c r="B688" s="2" t="s">
        <v>1776</v>
      </c>
      <c r="C688" s="2" t="s">
        <v>214</v>
      </c>
      <c r="D688" s="2" t="s">
        <v>278</v>
      </c>
      <c r="E688" s="2" t="s">
        <v>77</v>
      </c>
      <c r="F688" s="2">
        <v>30895</v>
      </c>
      <c r="G688" s="2" t="s">
        <v>1726</v>
      </c>
      <c r="H688" s="2" t="s">
        <v>16</v>
      </c>
      <c r="I688" s="2" t="s">
        <v>201</v>
      </c>
      <c r="J688" s="2" t="s">
        <v>1231</v>
      </c>
      <c r="L688" s="2" t="s">
        <v>40</v>
      </c>
      <c r="V688" s="2" t="s">
        <v>4694</v>
      </c>
    </row>
    <row r="689" spans="1:33" x14ac:dyDescent="0.25">
      <c r="A689" s="2">
        <v>325073</v>
      </c>
      <c r="B689" s="2" t="s">
        <v>1653</v>
      </c>
      <c r="C689" s="2" t="s">
        <v>1009</v>
      </c>
      <c r="D689" s="2" t="s">
        <v>230</v>
      </c>
      <c r="E689" s="2" t="s">
        <v>76</v>
      </c>
      <c r="F689" s="2">
        <v>34700</v>
      </c>
      <c r="G689" s="2" t="s">
        <v>58</v>
      </c>
      <c r="H689" s="2" t="s">
        <v>16</v>
      </c>
      <c r="I689" s="2" t="s">
        <v>201</v>
      </c>
      <c r="J689" s="2" t="s">
        <v>1231</v>
      </c>
      <c r="L689" s="2" t="s">
        <v>70</v>
      </c>
      <c r="V689" s="2" t="s">
        <v>4694</v>
      </c>
    </row>
    <row r="690" spans="1:33" x14ac:dyDescent="0.25">
      <c r="A690" s="2">
        <v>328411</v>
      </c>
      <c r="B690" s="2" t="s">
        <v>1651</v>
      </c>
      <c r="C690" s="2" t="s">
        <v>736</v>
      </c>
      <c r="D690" s="2" t="s">
        <v>318</v>
      </c>
      <c r="E690" s="2" t="s">
        <v>76</v>
      </c>
      <c r="H690" s="2" t="s">
        <v>16</v>
      </c>
      <c r="I690" s="2" t="s">
        <v>201</v>
      </c>
      <c r="V690" s="2" t="s">
        <v>4694</v>
      </c>
    </row>
    <row r="691" spans="1:33" x14ac:dyDescent="0.25">
      <c r="A691" s="2">
        <v>328866</v>
      </c>
      <c r="B691" s="2" t="s">
        <v>1657</v>
      </c>
      <c r="C691" s="2" t="s">
        <v>290</v>
      </c>
      <c r="D691" s="2" t="s">
        <v>330</v>
      </c>
      <c r="E691" s="2" t="s">
        <v>77</v>
      </c>
      <c r="F691" s="2">
        <v>30975</v>
      </c>
      <c r="G691" s="2" t="s">
        <v>1658</v>
      </c>
      <c r="H691" s="2" t="s">
        <v>16</v>
      </c>
      <c r="I691" s="2" t="s">
        <v>201</v>
      </c>
      <c r="J691" s="2" t="s">
        <v>1231</v>
      </c>
      <c r="L691" s="2" t="s">
        <v>40</v>
      </c>
      <c r="V691" s="2" t="s">
        <v>4694</v>
      </c>
    </row>
    <row r="692" spans="1:33" x14ac:dyDescent="0.25">
      <c r="A692" s="2">
        <v>328909</v>
      </c>
      <c r="B692" s="2" t="s">
        <v>1984</v>
      </c>
      <c r="C692" s="2" t="s">
        <v>1985</v>
      </c>
      <c r="D692" s="2" t="s">
        <v>322</v>
      </c>
      <c r="E692" s="2" t="s">
        <v>76</v>
      </c>
      <c r="F692" s="2">
        <v>33152</v>
      </c>
      <c r="G692" s="2" t="s">
        <v>18</v>
      </c>
      <c r="H692" s="2" t="s">
        <v>16</v>
      </c>
      <c r="I692" s="2" t="s">
        <v>201</v>
      </c>
      <c r="J692" s="2" t="s">
        <v>1231</v>
      </c>
      <c r="L692" s="2" t="s">
        <v>18</v>
      </c>
      <c r="V692" s="2" t="s">
        <v>4694</v>
      </c>
    </row>
    <row r="693" spans="1:33" x14ac:dyDescent="0.25">
      <c r="A693" s="2">
        <v>331043</v>
      </c>
      <c r="B693" s="2" t="s">
        <v>1923</v>
      </c>
      <c r="C693" s="2" t="s">
        <v>733</v>
      </c>
      <c r="D693" s="2" t="s">
        <v>224</v>
      </c>
      <c r="E693" s="2" t="s">
        <v>77</v>
      </c>
      <c r="F693" s="2">
        <v>35612</v>
      </c>
      <c r="G693" s="2" t="s">
        <v>18</v>
      </c>
      <c r="H693" s="2" t="s">
        <v>16</v>
      </c>
      <c r="I693" s="2" t="s">
        <v>201</v>
      </c>
      <c r="J693" s="2" t="s">
        <v>1231</v>
      </c>
      <c r="L693" s="2" t="s">
        <v>30</v>
      </c>
      <c r="V693" s="2" t="s">
        <v>4694</v>
      </c>
    </row>
    <row r="694" spans="1:33" x14ac:dyDescent="0.25">
      <c r="A694" s="2">
        <v>332801</v>
      </c>
      <c r="B694" s="2" t="s">
        <v>1977</v>
      </c>
      <c r="C694" s="2" t="s">
        <v>733</v>
      </c>
      <c r="D694" s="2" t="s">
        <v>785</v>
      </c>
      <c r="E694" s="2" t="s">
        <v>76</v>
      </c>
      <c r="F694" s="2">
        <v>34140</v>
      </c>
      <c r="G694" s="2" t="s">
        <v>18</v>
      </c>
      <c r="H694" s="2" t="s">
        <v>16</v>
      </c>
      <c r="I694" s="2" t="s">
        <v>201</v>
      </c>
      <c r="J694" s="2" t="s">
        <v>15</v>
      </c>
      <c r="L694" s="2" t="s">
        <v>18</v>
      </c>
      <c r="V694" s="2" t="s">
        <v>4694</v>
      </c>
    </row>
    <row r="695" spans="1:33" x14ac:dyDescent="0.25">
      <c r="A695" s="2">
        <v>333615</v>
      </c>
      <c r="B695" s="2" t="s">
        <v>1854</v>
      </c>
      <c r="C695" s="2" t="s">
        <v>811</v>
      </c>
      <c r="D695" s="2" t="s">
        <v>1299</v>
      </c>
      <c r="E695" s="2" t="s">
        <v>77</v>
      </c>
      <c r="F695" s="2">
        <v>30736</v>
      </c>
      <c r="G695" s="2" t="s">
        <v>27</v>
      </c>
      <c r="H695" s="2" t="s">
        <v>19</v>
      </c>
      <c r="I695" s="2" t="s">
        <v>201</v>
      </c>
      <c r="J695" s="2" t="s">
        <v>1231</v>
      </c>
      <c r="K695" s="2">
        <v>2001</v>
      </c>
      <c r="L695" s="2" t="s">
        <v>30</v>
      </c>
      <c r="V695" s="2" t="s">
        <v>4694</v>
      </c>
    </row>
    <row r="696" spans="1:33" x14ac:dyDescent="0.25">
      <c r="A696" s="2">
        <v>323757</v>
      </c>
      <c r="B696" s="2" t="s">
        <v>1851</v>
      </c>
      <c r="C696" s="2" t="s">
        <v>1852</v>
      </c>
      <c r="D696" s="2" t="s">
        <v>953</v>
      </c>
      <c r="E696" s="2" t="s">
        <v>76</v>
      </c>
      <c r="F696" s="2">
        <v>31187</v>
      </c>
      <c r="G696" s="2" t="s">
        <v>18</v>
      </c>
      <c r="H696" s="2" t="s">
        <v>16</v>
      </c>
      <c r="I696" s="2" t="s">
        <v>201</v>
      </c>
      <c r="J696" s="2" t="s">
        <v>1231</v>
      </c>
      <c r="L696" s="2" t="s">
        <v>18</v>
      </c>
      <c r="V696" s="2" t="s">
        <v>4694</v>
      </c>
      <c r="AG696" s="2" t="s">
        <v>4566</v>
      </c>
    </row>
    <row r="697" spans="1:33" x14ac:dyDescent="0.25">
      <c r="A697" s="2">
        <v>329862</v>
      </c>
      <c r="B697" s="2" t="s">
        <v>1779</v>
      </c>
      <c r="C697" s="2" t="s">
        <v>229</v>
      </c>
      <c r="D697" s="2" t="s">
        <v>439</v>
      </c>
      <c r="E697" s="2" t="s">
        <v>76</v>
      </c>
      <c r="F697" s="2">
        <v>32738</v>
      </c>
      <c r="G697" s="2" t="s">
        <v>1780</v>
      </c>
      <c r="H697" s="2" t="s">
        <v>16</v>
      </c>
      <c r="I697" s="2" t="s">
        <v>201</v>
      </c>
      <c r="J697" s="2" t="s">
        <v>15</v>
      </c>
      <c r="L697" s="2" t="s">
        <v>50</v>
      </c>
      <c r="V697" s="2" t="s">
        <v>4694</v>
      </c>
      <c r="AG697" s="2" t="s">
        <v>4566</v>
      </c>
    </row>
    <row r="698" spans="1:33" x14ac:dyDescent="0.25">
      <c r="A698" s="2">
        <v>337168</v>
      </c>
      <c r="B698" s="2" t="s">
        <v>1654</v>
      </c>
      <c r="C698" s="2" t="s">
        <v>410</v>
      </c>
      <c r="D698" s="2" t="s">
        <v>1655</v>
      </c>
      <c r="E698" s="2" t="s">
        <v>77</v>
      </c>
      <c r="F698" s="2">
        <v>27702</v>
      </c>
      <c r="G698" s="2" t="s">
        <v>18</v>
      </c>
      <c r="H698" s="2" t="s">
        <v>16</v>
      </c>
      <c r="I698" s="2" t="s">
        <v>201</v>
      </c>
      <c r="J698" s="2" t="s">
        <v>1231</v>
      </c>
      <c r="L698" s="2" t="s">
        <v>18</v>
      </c>
      <c r="V698" s="2" t="s">
        <v>4694</v>
      </c>
    </row>
    <row r="699" spans="1:33" x14ac:dyDescent="0.25">
      <c r="A699" s="2">
        <v>321445</v>
      </c>
      <c r="B699" s="2" t="s">
        <v>1777</v>
      </c>
      <c r="C699" s="2" t="s">
        <v>252</v>
      </c>
      <c r="D699" s="2" t="s">
        <v>323</v>
      </c>
      <c r="E699" s="2" t="s">
        <v>77</v>
      </c>
      <c r="F699" s="2">
        <v>33693</v>
      </c>
      <c r="G699" s="2" t="s">
        <v>18</v>
      </c>
      <c r="H699" s="2" t="s">
        <v>16</v>
      </c>
      <c r="I699" s="2" t="s">
        <v>201</v>
      </c>
      <c r="J699" s="2" t="s">
        <v>1231</v>
      </c>
      <c r="L699" s="2" t="s">
        <v>18</v>
      </c>
      <c r="V699" s="2" t="s">
        <v>4694</v>
      </c>
      <c r="AG699" s="2" t="s">
        <v>4566</v>
      </c>
    </row>
    <row r="700" spans="1:33" x14ac:dyDescent="0.25">
      <c r="A700" s="2">
        <v>322961</v>
      </c>
      <c r="B700" s="2" t="s">
        <v>1778</v>
      </c>
      <c r="C700" s="2" t="s">
        <v>229</v>
      </c>
      <c r="D700" s="2" t="s">
        <v>278</v>
      </c>
      <c r="E700" s="2" t="s">
        <v>76</v>
      </c>
      <c r="F700" s="2">
        <v>33928</v>
      </c>
      <c r="G700" s="2" t="s">
        <v>18</v>
      </c>
      <c r="H700" s="2" t="s">
        <v>19</v>
      </c>
      <c r="I700" s="2" t="s">
        <v>201</v>
      </c>
      <c r="J700" s="2" t="s">
        <v>1231</v>
      </c>
      <c r="L700" s="2" t="s">
        <v>18</v>
      </c>
      <c r="V700" s="2" t="s">
        <v>4694</v>
      </c>
      <c r="AG700" s="2" t="s">
        <v>4566</v>
      </c>
    </row>
    <row r="701" spans="1:33" x14ac:dyDescent="0.25">
      <c r="A701" s="2">
        <v>334862</v>
      </c>
      <c r="B701" s="2" t="s">
        <v>1652</v>
      </c>
      <c r="C701" s="2" t="s">
        <v>214</v>
      </c>
      <c r="D701" s="2" t="s">
        <v>232</v>
      </c>
      <c r="E701" s="2" t="s">
        <v>76</v>
      </c>
      <c r="F701" s="2">
        <v>32417</v>
      </c>
      <c r="G701" s="2" t="s">
        <v>40</v>
      </c>
      <c r="H701" s="2" t="s">
        <v>16</v>
      </c>
      <c r="I701" s="2" t="s">
        <v>201</v>
      </c>
      <c r="J701" s="2" t="s">
        <v>1231</v>
      </c>
      <c r="L701" s="2" t="s">
        <v>40</v>
      </c>
      <c r="V701" s="2" t="s">
        <v>4694</v>
      </c>
      <c r="AG701" s="2" t="s">
        <v>4566</v>
      </c>
    </row>
    <row r="702" spans="1:33" x14ac:dyDescent="0.25">
      <c r="A702" s="2">
        <v>303624</v>
      </c>
      <c r="B702" s="2" t="s">
        <v>3545</v>
      </c>
      <c r="C702" s="2" t="s">
        <v>366</v>
      </c>
      <c r="D702" s="2" t="s">
        <v>3328</v>
      </c>
      <c r="E702" s="2" t="s">
        <v>76</v>
      </c>
      <c r="F702" s="2">
        <v>31456</v>
      </c>
      <c r="G702" s="2" t="s">
        <v>70</v>
      </c>
      <c r="H702" s="2" t="s">
        <v>16</v>
      </c>
      <c r="I702" s="2" t="s">
        <v>201</v>
      </c>
      <c r="J702" s="2" t="s">
        <v>1231</v>
      </c>
      <c r="L702" s="2" t="s">
        <v>70</v>
      </c>
      <c r="V702" s="2" t="s">
        <v>4694</v>
      </c>
    </row>
    <row r="703" spans="1:33" x14ac:dyDescent="0.25">
      <c r="A703" s="2">
        <v>306174</v>
      </c>
      <c r="B703" s="2" t="s">
        <v>2430</v>
      </c>
      <c r="C703" s="2" t="s">
        <v>789</v>
      </c>
      <c r="D703" s="2" t="s">
        <v>380</v>
      </c>
      <c r="E703" s="2" t="s">
        <v>77</v>
      </c>
      <c r="F703" s="2">
        <v>30597</v>
      </c>
      <c r="G703" s="2" t="s">
        <v>2431</v>
      </c>
      <c r="H703" s="2" t="s">
        <v>16</v>
      </c>
      <c r="I703" s="2" t="s">
        <v>201</v>
      </c>
      <c r="V703" s="2" t="s">
        <v>4694</v>
      </c>
    </row>
    <row r="704" spans="1:33" x14ac:dyDescent="0.25">
      <c r="A704" s="2">
        <v>308576</v>
      </c>
      <c r="B704" s="2" t="s">
        <v>1971</v>
      </c>
      <c r="C704" s="2" t="s">
        <v>1972</v>
      </c>
      <c r="D704" s="2" t="s">
        <v>1973</v>
      </c>
      <c r="E704" s="2" t="s">
        <v>76</v>
      </c>
      <c r="F704" s="2">
        <v>31640</v>
      </c>
      <c r="G704" s="2" t="s">
        <v>1974</v>
      </c>
      <c r="H704" s="2" t="s">
        <v>16</v>
      </c>
      <c r="I704" s="2" t="s">
        <v>201</v>
      </c>
      <c r="V704" s="2" t="s">
        <v>4694</v>
      </c>
    </row>
    <row r="705" spans="1:22" x14ac:dyDescent="0.25">
      <c r="A705" s="2">
        <v>316265</v>
      </c>
      <c r="B705" s="2" t="s">
        <v>3562</v>
      </c>
      <c r="C705" s="2" t="s">
        <v>279</v>
      </c>
      <c r="D705" s="2" t="s">
        <v>469</v>
      </c>
      <c r="E705" s="2" t="s">
        <v>77</v>
      </c>
      <c r="F705" s="2">
        <v>32648</v>
      </c>
      <c r="G705" s="2" t="s">
        <v>18</v>
      </c>
      <c r="H705" s="2" t="s">
        <v>16</v>
      </c>
      <c r="I705" s="2" t="s">
        <v>201</v>
      </c>
      <c r="J705" s="2" t="s">
        <v>1231</v>
      </c>
      <c r="L705" s="2" t="s">
        <v>18</v>
      </c>
      <c r="V705" s="2" t="s">
        <v>4694</v>
      </c>
    </row>
    <row r="706" spans="1:22" x14ac:dyDescent="0.25">
      <c r="A706" s="2">
        <v>319185</v>
      </c>
      <c r="B706" s="2" t="s">
        <v>2634</v>
      </c>
      <c r="C706" s="2" t="s">
        <v>262</v>
      </c>
      <c r="D706" s="2" t="s">
        <v>1502</v>
      </c>
      <c r="E706" s="2" t="s">
        <v>77</v>
      </c>
      <c r="F706" s="2">
        <v>32694</v>
      </c>
      <c r="G706" s="2" t="s">
        <v>18</v>
      </c>
      <c r="H706" s="2" t="s">
        <v>16</v>
      </c>
      <c r="I706" s="2" t="s">
        <v>201</v>
      </c>
      <c r="J706" s="2" t="s">
        <v>1231</v>
      </c>
      <c r="L706" s="2" t="s">
        <v>30</v>
      </c>
      <c r="V706" s="2" t="s">
        <v>4694</v>
      </c>
    </row>
    <row r="707" spans="1:22" x14ac:dyDescent="0.25">
      <c r="A707" s="2">
        <v>319270</v>
      </c>
      <c r="B707" s="2" t="s">
        <v>3577</v>
      </c>
      <c r="C707" s="2" t="s">
        <v>334</v>
      </c>
      <c r="D707" s="2" t="s">
        <v>478</v>
      </c>
      <c r="E707" s="2" t="s">
        <v>76</v>
      </c>
      <c r="F707" s="2">
        <v>32951</v>
      </c>
      <c r="G707" s="2" t="s">
        <v>61</v>
      </c>
      <c r="H707" s="2" t="s">
        <v>16</v>
      </c>
      <c r="I707" s="2" t="s">
        <v>201</v>
      </c>
      <c r="J707" s="2" t="s">
        <v>1231</v>
      </c>
      <c r="L707" s="2" t="s">
        <v>61</v>
      </c>
      <c r="V707" s="2" t="s">
        <v>4694</v>
      </c>
    </row>
    <row r="708" spans="1:22" x14ac:dyDescent="0.25">
      <c r="A708" s="2">
        <v>319643</v>
      </c>
      <c r="B708" s="2" t="s">
        <v>3580</v>
      </c>
      <c r="C708" s="2" t="s">
        <v>1423</v>
      </c>
      <c r="D708" s="2" t="s">
        <v>219</v>
      </c>
      <c r="E708" s="2" t="s">
        <v>77</v>
      </c>
      <c r="F708" s="2">
        <v>28089</v>
      </c>
      <c r="G708" s="2" t="s">
        <v>18</v>
      </c>
      <c r="H708" s="2" t="s">
        <v>16</v>
      </c>
      <c r="I708" s="2" t="s">
        <v>201</v>
      </c>
      <c r="J708" s="2" t="s">
        <v>1231</v>
      </c>
      <c r="L708" s="2" t="s">
        <v>18</v>
      </c>
      <c r="V708" s="2" t="s">
        <v>4694</v>
      </c>
    </row>
    <row r="709" spans="1:22" x14ac:dyDescent="0.25">
      <c r="A709" s="2">
        <v>321570</v>
      </c>
      <c r="B709" s="2" t="s">
        <v>3593</v>
      </c>
      <c r="C709" s="2" t="s">
        <v>229</v>
      </c>
      <c r="D709" s="2" t="s">
        <v>340</v>
      </c>
      <c r="E709" s="2" t="s">
        <v>76</v>
      </c>
      <c r="F709" s="2">
        <v>33380</v>
      </c>
      <c r="G709" s="2" t="s">
        <v>18</v>
      </c>
      <c r="H709" s="2" t="s">
        <v>16</v>
      </c>
      <c r="I709" s="2" t="s">
        <v>201</v>
      </c>
      <c r="J709" s="2" t="s">
        <v>1231</v>
      </c>
      <c r="L709" s="2" t="s">
        <v>18</v>
      </c>
      <c r="V709" s="2" t="s">
        <v>4694</v>
      </c>
    </row>
    <row r="710" spans="1:22" x14ac:dyDescent="0.25">
      <c r="A710" s="2">
        <v>323332</v>
      </c>
      <c r="B710" s="2" t="s">
        <v>3606</v>
      </c>
      <c r="C710" s="2" t="s">
        <v>225</v>
      </c>
      <c r="D710" s="2" t="s">
        <v>272</v>
      </c>
      <c r="E710" s="2" t="s">
        <v>77</v>
      </c>
      <c r="F710" s="2">
        <v>35069</v>
      </c>
      <c r="G710" s="2" t="s">
        <v>18</v>
      </c>
      <c r="H710" s="2" t="s">
        <v>16</v>
      </c>
      <c r="I710" s="2" t="s">
        <v>201</v>
      </c>
      <c r="J710" s="2" t="s">
        <v>1231</v>
      </c>
      <c r="L710" s="2" t="s">
        <v>18</v>
      </c>
      <c r="V710" s="2" t="s">
        <v>4694</v>
      </c>
    </row>
    <row r="711" spans="1:22" x14ac:dyDescent="0.25">
      <c r="A711" s="2">
        <v>325628</v>
      </c>
      <c r="B711" s="2" t="s">
        <v>2686</v>
      </c>
      <c r="C711" s="2" t="s">
        <v>290</v>
      </c>
      <c r="D711" s="2" t="s">
        <v>2687</v>
      </c>
      <c r="E711" s="2" t="s">
        <v>76</v>
      </c>
      <c r="F711" s="2">
        <v>28491</v>
      </c>
      <c r="G711" s="2" t="s">
        <v>707</v>
      </c>
      <c r="H711" s="2" t="s">
        <v>16</v>
      </c>
      <c r="I711" s="2" t="s">
        <v>201</v>
      </c>
      <c r="V711" s="2" t="s">
        <v>4694</v>
      </c>
    </row>
    <row r="712" spans="1:22" x14ac:dyDescent="0.25">
      <c r="A712" s="2">
        <v>325899</v>
      </c>
      <c r="B712" s="2" t="s">
        <v>3638</v>
      </c>
      <c r="C712" s="2" t="s">
        <v>273</v>
      </c>
      <c r="D712" s="2" t="s">
        <v>452</v>
      </c>
      <c r="E712" s="2" t="s">
        <v>77</v>
      </c>
      <c r="F712" s="2">
        <v>31417</v>
      </c>
      <c r="G712" s="2" t="s">
        <v>18</v>
      </c>
      <c r="H712" s="2" t="s">
        <v>16</v>
      </c>
      <c r="I712" s="2" t="s">
        <v>201</v>
      </c>
      <c r="V712" s="2" t="s">
        <v>4694</v>
      </c>
    </row>
    <row r="713" spans="1:22" x14ac:dyDescent="0.25">
      <c r="A713" s="2">
        <v>326126</v>
      </c>
      <c r="B713" s="2" t="s">
        <v>3645</v>
      </c>
      <c r="C713" s="2" t="s">
        <v>682</v>
      </c>
      <c r="D713" s="2" t="s">
        <v>387</v>
      </c>
      <c r="E713" s="2" t="s">
        <v>77</v>
      </c>
      <c r="F713" s="2">
        <v>31754</v>
      </c>
      <c r="G713" s="2" t="s">
        <v>30</v>
      </c>
      <c r="H713" s="2" t="s">
        <v>16</v>
      </c>
      <c r="I713" s="2" t="s">
        <v>201</v>
      </c>
      <c r="J713" s="2" t="s">
        <v>1231</v>
      </c>
      <c r="L713" s="2" t="s">
        <v>73</v>
      </c>
      <c r="V713" s="2" t="s">
        <v>4694</v>
      </c>
    </row>
    <row r="714" spans="1:22" x14ac:dyDescent="0.25">
      <c r="A714" s="2">
        <v>326538</v>
      </c>
      <c r="B714" s="2" t="s">
        <v>3656</v>
      </c>
      <c r="C714" s="2" t="s">
        <v>334</v>
      </c>
      <c r="D714" s="2" t="s">
        <v>322</v>
      </c>
      <c r="E714" s="2" t="s">
        <v>76</v>
      </c>
      <c r="F714" s="2">
        <v>29252</v>
      </c>
      <c r="G714" s="2" t="s">
        <v>27</v>
      </c>
      <c r="H714" s="2" t="s">
        <v>16</v>
      </c>
      <c r="I714" s="2" t="s">
        <v>201</v>
      </c>
      <c r="J714" s="2" t="s">
        <v>1231</v>
      </c>
      <c r="L714" s="2" t="s">
        <v>27</v>
      </c>
      <c r="V714" s="2" t="s">
        <v>4694</v>
      </c>
    </row>
    <row r="715" spans="1:22" x14ac:dyDescent="0.25">
      <c r="A715" s="2">
        <v>326761</v>
      </c>
      <c r="B715" s="2" t="s">
        <v>3662</v>
      </c>
      <c r="C715" s="2" t="s">
        <v>334</v>
      </c>
      <c r="D715" s="2" t="s">
        <v>896</v>
      </c>
      <c r="E715" s="2" t="s">
        <v>77</v>
      </c>
      <c r="F715" s="2">
        <v>34700</v>
      </c>
      <c r="G715" s="2" t="s">
        <v>442</v>
      </c>
      <c r="H715" s="2" t="s">
        <v>16</v>
      </c>
      <c r="I715" s="2" t="s">
        <v>201</v>
      </c>
      <c r="J715" s="2" t="s">
        <v>1231</v>
      </c>
      <c r="L715" s="2" t="s">
        <v>73</v>
      </c>
      <c r="V715" s="2" t="s">
        <v>4694</v>
      </c>
    </row>
    <row r="716" spans="1:22" x14ac:dyDescent="0.25">
      <c r="A716" s="2">
        <v>327002</v>
      </c>
      <c r="B716" s="2" t="s">
        <v>3676</v>
      </c>
      <c r="C716" s="2" t="s">
        <v>352</v>
      </c>
      <c r="D716" s="2" t="s">
        <v>234</v>
      </c>
      <c r="E716" s="2" t="s">
        <v>76</v>
      </c>
      <c r="F716" s="2">
        <v>34150</v>
      </c>
      <c r="G716" s="2" t="s">
        <v>3677</v>
      </c>
      <c r="H716" s="2" t="s">
        <v>16</v>
      </c>
      <c r="I716" s="2" t="s">
        <v>201</v>
      </c>
      <c r="J716" s="2" t="s">
        <v>1231</v>
      </c>
      <c r="L716" s="2" t="s">
        <v>18</v>
      </c>
      <c r="V716" s="2" t="s">
        <v>4694</v>
      </c>
    </row>
    <row r="717" spans="1:22" x14ac:dyDescent="0.25">
      <c r="A717" s="2">
        <v>327160</v>
      </c>
      <c r="B717" s="2" t="s">
        <v>3684</v>
      </c>
      <c r="C717" s="2" t="s">
        <v>229</v>
      </c>
      <c r="D717" s="2" t="s">
        <v>240</v>
      </c>
      <c r="E717" s="2" t="s">
        <v>76</v>
      </c>
      <c r="F717" s="2">
        <v>34335</v>
      </c>
      <c r="G717" s="2" t="s">
        <v>18</v>
      </c>
      <c r="H717" s="2" t="s">
        <v>16</v>
      </c>
      <c r="I717" s="2" t="s">
        <v>201</v>
      </c>
      <c r="J717" s="2" t="s">
        <v>1231</v>
      </c>
      <c r="L717" s="2" t="s">
        <v>73</v>
      </c>
      <c r="V717" s="2" t="s">
        <v>4694</v>
      </c>
    </row>
    <row r="718" spans="1:22" x14ac:dyDescent="0.25">
      <c r="A718" s="2">
        <v>327539</v>
      </c>
      <c r="B718" s="2" t="s">
        <v>669</v>
      </c>
      <c r="C718" s="2" t="s">
        <v>440</v>
      </c>
      <c r="D718" s="2" t="s">
        <v>278</v>
      </c>
      <c r="E718" s="2" t="s">
        <v>77</v>
      </c>
      <c r="F718" s="2">
        <v>35473</v>
      </c>
      <c r="G718" s="2" t="s">
        <v>18</v>
      </c>
      <c r="H718" s="2" t="s">
        <v>16</v>
      </c>
      <c r="I718" s="2" t="s">
        <v>201</v>
      </c>
      <c r="R718" s="2">
        <v>4777</v>
      </c>
      <c r="S718" s="2">
        <v>45504</v>
      </c>
      <c r="T718" s="2">
        <v>105000</v>
      </c>
      <c r="V718" s="2" t="s">
        <v>4694</v>
      </c>
    </row>
    <row r="719" spans="1:22" x14ac:dyDescent="0.25">
      <c r="A719" s="2">
        <v>327774</v>
      </c>
      <c r="B719" s="2" t="s">
        <v>3120</v>
      </c>
      <c r="C719" s="2" t="s">
        <v>522</v>
      </c>
      <c r="D719" s="2" t="s">
        <v>951</v>
      </c>
      <c r="E719" s="2" t="s">
        <v>77</v>
      </c>
      <c r="F719" s="2">
        <v>33698</v>
      </c>
      <c r="G719" s="2" t="s">
        <v>30</v>
      </c>
      <c r="H719" s="2" t="s">
        <v>16</v>
      </c>
      <c r="I719" s="2" t="s">
        <v>201</v>
      </c>
      <c r="J719" s="2" t="s">
        <v>1231</v>
      </c>
      <c r="L719" s="2" t="s">
        <v>18</v>
      </c>
      <c r="V719" s="2" t="s">
        <v>4694</v>
      </c>
    </row>
    <row r="720" spans="1:22" x14ac:dyDescent="0.25">
      <c r="A720" s="2">
        <v>328347</v>
      </c>
      <c r="B720" s="2" t="s">
        <v>3720</v>
      </c>
      <c r="C720" s="2" t="s">
        <v>252</v>
      </c>
      <c r="D720" s="2" t="s">
        <v>528</v>
      </c>
      <c r="E720" s="2" t="s">
        <v>76</v>
      </c>
      <c r="F720" s="2">
        <v>34561</v>
      </c>
      <c r="G720" s="2" t="s">
        <v>18</v>
      </c>
      <c r="H720" s="2" t="s">
        <v>16</v>
      </c>
      <c r="I720" s="2" t="s">
        <v>201</v>
      </c>
      <c r="J720" s="2" t="s">
        <v>15</v>
      </c>
      <c r="L720" s="2" t="s">
        <v>30</v>
      </c>
      <c r="V720" s="2" t="s">
        <v>4694</v>
      </c>
    </row>
    <row r="721" spans="1:22" x14ac:dyDescent="0.25">
      <c r="A721" s="2">
        <v>328734</v>
      </c>
      <c r="B721" s="2" t="s">
        <v>2958</v>
      </c>
      <c r="C721" s="2" t="s">
        <v>352</v>
      </c>
      <c r="D721" s="2" t="s">
        <v>278</v>
      </c>
      <c r="E721" s="2" t="s">
        <v>77</v>
      </c>
      <c r="F721" s="2">
        <v>35145</v>
      </c>
      <c r="G721" s="2" t="s">
        <v>18</v>
      </c>
      <c r="H721" s="2" t="s">
        <v>16</v>
      </c>
      <c r="I721" s="2" t="s">
        <v>201</v>
      </c>
      <c r="J721" s="2" t="s">
        <v>1231</v>
      </c>
      <c r="L721" s="2" t="s">
        <v>18</v>
      </c>
      <c r="V721" s="2" t="s">
        <v>4694</v>
      </c>
    </row>
    <row r="722" spans="1:22" x14ac:dyDescent="0.25">
      <c r="A722" s="2">
        <v>328773</v>
      </c>
      <c r="B722" s="2" t="s">
        <v>3269</v>
      </c>
      <c r="C722" s="2" t="s">
        <v>246</v>
      </c>
      <c r="D722" s="2" t="s">
        <v>1786</v>
      </c>
      <c r="E722" s="2" t="s">
        <v>76</v>
      </c>
      <c r="F722" s="2">
        <v>32250</v>
      </c>
      <c r="G722" s="2" t="s">
        <v>2347</v>
      </c>
      <c r="H722" s="2" t="s">
        <v>16</v>
      </c>
      <c r="I722" s="2" t="s">
        <v>201</v>
      </c>
      <c r="J722" s="2" t="s">
        <v>1231</v>
      </c>
      <c r="L722" s="2" t="s">
        <v>64</v>
      </c>
      <c r="V722" s="2" t="s">
        <v>4694</v>
      </c>
    </row>
    <row r="723" spans="1:22" x14ac:dyDescent="0.25">
      <c r="A723" s="2">
        <v>329789</v>
      </c>
      <c r="B723" s="2" t="s">
        <v>3771</v>
      </c>
      <c r="C723" s="2" t="s">
        <v>388</v>
      </c>
      <c r="D723" s="2" t="s">
        <v>286</v>
      </c>
      <c r="E723" s="2" t="s">
        <v>77</v>
      </c>
      <c r="F723" s="2">
        <v>34013</v>
      </c>
      <c r="G723" s="2" t="s">
        <v>18</v>
      </c>
      <c r="H723" s="2" t="s">
        <v>16</v>
      </c>
      <c r="I723" s="2" t="s">
        <v>201</v>
      </c>
      <c r="J723" s="2" t="s">
        <v>1231</v>
      </c>
      <c r="L723" s="2" t="s">
        <v>30</v>
      </c>
      <c r="V723" s="2" t="s">
        <v>4694</v>
      </c>
    </row>
    <row r="724" spans="1:22" x14ac:dyDescent="0.25">
      <c r="A724" s="2">
        <v>329829</v>
      </c>
      <c r="B724" s="2" t="s">
        <v>2695</v>
      </c>
      <c r="C724" s="2" t="s">
        <v>382</v>
      </c>
      <c r="D724" s="2" t="s">
        <v>277</v>
      </c>
      <c r="E724" s="2" t="s">
        <v>76</v>
      </c>
      <c r="F724" s="2">
        <v>36142</v>
      </c>
      <c r="G724" s="2" t="s">
        <v>807</v>
      </c>
      <c r="H724" s="2" t="s">
        <v>16</v>
      </c>
      <c r="I724" s="2" t="s">
        <v>201</v>
      </c>
      <c r="J724" s="2" t="s">
        <v>15</v>
      </c>
      <c r="L724" s="2" t="s">
        <v>30</v>
      </c>
      <c r="V724" s="2" t="s">
        <v>4694</v>
      </c>
    </row>
    <row r="725" spans="1:22" x14ac:dyDescent="0.25">
      <c r="A725" s="2">
        <v>329948</v>
      </c>
      <c r="B725" s="2" t="s">
        <v>3778</v>
      </c>
      <c r="C725" s="2" t="s">
        <v>2577</v>
      </c>
      <c r="D725" s="2" t="s">
        <v>3016</v>
      </c>
      <c r="E725" s="2" t="s">
        <v>77</v>
      </c>
      <c r="F725" s="2">
        <v>27580</v>
      </c>
      <c r="G725" s="2" t="s">
        <v>213</v>
      </c>
      <c r="H725" s="2" t="s">
        <v>16</v>
      </c>
      <c r="I725" s="2" t="s">
        <v>201</v>
      </c>
      <c r="V725" s="2" t="s">
        <v>4694</v>
      </c>
    </row>
    <row r="726" spans="1:22" x14ac:dyDescent="0.25">
      <c r="A726" s="2">
        <v>330178</v>
      </c>
      <c r="B726" s="2" t="s">
        <v>3784</v>
      </c>
      <c r="C726" s="2" t="s">
        <v>550</v>
      </c>
      <c r="D726" s="2" t="s">
        <v>671</v>
      </c>
      <c r="E726" s="2" t="s">
        <v>77</v>
      </c>
      <c r="F726" s="2">
        <v>33409</v>
      </c>
      <c r="G726" s="2" t="s">
        <v>18</v>
      </c>
      <c r="H726" s="2" t="s">
        <v>16</v>
      </c>
      <c r="I726" s="2" t="s">
        <v>201</v>
      </c>
      <c r="J726" s="2" t="s">
        <v>15</v>
      </c>
      <c r="L726" s="2" t="s">
        <v>30</v>
      </c>
      <c r="V726" s="2" t="s">
        <v>4694</v>
      </c>
    </row>
    <row r="727" spans="1:22" x14ac:dyDescent="0.25">
      <c r="A727" s="2">
        <v>330273</v>
      </c>
      <c r="B727" s="2" t="s">
        <v>2959</v>
      </c>
      <c r="C727" s="2" t="s">
        <v>214</v>
      </c>
      <c r="D727" s="2" t="s">
        <v>380</v>
      </c>
      <c r="E727" s="2" t="s">
        <v>76</v>
      </c>
      <c r="F727" s="2">
        <v>36161</v>
      </c>
      <c r="G727" s="2" t="s">
        <v>957</v>
      </c>
      <c r="H727" s="2" t="s">
        <v>16</v>
      </c>
      <c r="I727" s="2" t="s">
        <v>201</v>
      </c>
      <c r="J727" s="2" t="s">
        <v>1231</v>
      </c>
      <c r="L727" s="2" t="s">
        <v>30</v>
      </c>
      <c r="V727" s="2" t="s">
        <v>4694</v>
      </c>
    </row>
    <row r="728" spans="1:22" x14ac:dyDescent="0.25">
      <c r="A728" s="2">
        <v>330747</v>
      </c>
      <c r="B728" s="2" t="s">
        <v>3808</v>
      </c>
      <c r="C728" s="2" t="s">
        <v>254</v>
      </c>
      <c r="D728" s="2" t="s">
        <v>435</v>
      </c>
      <c r="E728" s="2" t="s">
        <v>76</v>
      </c>
      <c r="F728" s="2">
        <v>35806</v>
      </c>
      <c r="G728" s="2" t="s">
        <v>18</v>
      </c>
      <c r="H728" s="2" t="s">
        <v>16</v>
      </c>
      <c r="I728" s="2" t="s">
        <v>201</v>
      </c>
      <c r="J728" s="2" t="s">
        <v>1231</v>
      </c>
      <c r="L728" s="2" t="s">
        <v>18</v>
      </c>
      <c r="V728" s="2" t="s">
        <v>4694</v>
      </c>
    </row>
    <row r="729" spans="1:22" x14ac:dyDescent="0.25">
      <c r="A729" s="2">
        <v>331219</v>
      </c>
      <c r="B729" s="2" t="s">
        <v>3837</v>
      </c>
      <c r="C729" s="2" t="s">
        <v>611</v>
      </c>
      <c r="D729" s="2" t="s">
        <v>770</v>
      </c>
      <c r="E729" s="2" t="s">
        <v>76</v>
      </c>
      <c r="F729" s="2">
        <v>34964</v>
      </c>
      <c r="G729" s="2" t="s">
        <v>18</v>
      </c>
      <c r="H729" s="2" t="s">
        <v>16</v>
      </c>
      <c r="I729" s="2" t="s">
        <v>201</v>
      </c>
      <c r="J729" s="2" t="s">
        <v>15</v>
      </c>
      <c r="L729" s="2" t="s">
        <v>18</v>
      </c>
      <c r="V729" s="2" t="s">
        <v>4694</v>
      </c>
    </row>
    <row r="730" spans="1:22" x14ac:dyDescent="0.25">
      <c r="A730" s="2">
        <v>332370</v>
      </c>
      <c r="B730" s="2" t="s">
        <v>1239</v>
      </c>
      <c r="C730" s="2" t="s">
        <v>214</v>
      </c>
      <c r="D730" s="2" t="s">
        <v>2217</v>
      </c>
      <c r="E730" s="2" t="s">
        <v>76</v>
      </c>
      <c r="F730" s="2">
        <v>36555</v>
      </c>
      <c r="G730" s="2" t="s">
        <v>18</v>
      </c>
      <c r="H730" s="2" t="s">
        <v>16</v>
      </c>
      <c r="I730" s="2" t="s">
        <v>201</v>
      </c>
      <c r="J730" s="2" t="s">
        <v>15</v>
      </c>
      <c r="L730" s="2" t="s">
        <v>18</v>
      </c>
      <c r="V730" s="2" t="s">
        <v>4694</v>
      </c>
    </row>
    <row r="731" spans="1:22" x14ac:dyDescent="0.25">
      <c r="A731" s="2">
        <v>332769</v>
      </c>
      <c r="B731" s="2" t="s">
        <v>3932</v>
      </c>
      <c r="C731" s="2" t="s">
        <v>211</v>
      </c>
      <c r="D731" s="2" t="s">
        <v>3933</v>
      </c>
      <c r="E731" s="2" t="s">
        <v>76</v>
      </c>
      <c r="F731" s="2">
        <v>36344</v>
      </c>
      <c r="G731" s="2" t="s">
        <v>213</v>
      </c>
      <c r="H731" s="2" t="s">
        <v>16</v>
      </c>
      <c r="I731" s="2" t="s">
        <v>201</v>
      </c>
      <c r="J731" s="2" t="s">
        <v>15</v>
      </c>
      <c r="L731" s="2" t="s">
        <v>30</v>
      </c>
      <c r="V731" s="2" t="s">
        <v>4694</v>
      </c>
    </row>
    <row r="732" spans="1:22" x14ac:dyDescent="0.25">
      <c r="A732" s="2">
        <v>333451</v>
      </c>
      <c r="B732" s="2" t="s">
        <v>2964</v>
      </c>
      <c r="C732" s="2" t="s">
        <v>214</v>
      </c>
      <c r="D732" s="2" t="s">
        <v>447</v>
      </c>
      <c r="E732" s="2" t="s">
        <v>77</v>
      </c>
      <c r="F732" s="2">
        <v>33696</v>
      </c>
      <c r="G732" s="2" t="s">
        <v>2409</v>
      </c>
      <c r="H732" s="2" t="s">
        <v>19</v>
      </c>
      <c r="I732" s="2" t="s">
        <v>201</v>
      </c>
      <c r="J732" s="2" t="s">
        <v>1231</v>
      </c>
      <c r="L732" s="2" t="s">
        <v>30</v>
      </c>
      <c r="V732" s="2" t="s">
        <v>4694</v>
      </c>
    </row>
    <row r="733" spans="1:22" x14ac:dyDescent="0.25">
      <c r="A733" s="2">
        <v>333481</v>
      </c>
      <c r="B733" s="2" t="s">
        <v>3027</v>
      </c>
      <c r="C733" s="2" t="s">
        <v>254</v>
      </c>
      <c r="D733" s="2" t="s">
        <v>241</v>
      </c>
      <c r="E733" s="2" t="s">
        <v>76</v>
      </c>
      <c r="F733" s="2">
        <v>32758</v>
      </c>
      <c r="G733" s="2" t="s">
        <v>47</v>
      </c>
      <c r="H733" s="2" t="s">
        <v>16</v>
      </c>
      <c r="I733" s="2" t="s">
        <v>201</v>
      </c>
      <c r="J733" s="2" t="s">
        <v>1231</v>
      </c>
      <c r="L733" s="2" t="s">
        <v>47</v>
      </c>
      <c r="V733" s="2" t="s">
        <v>4694</v>
      </c>
    </row>
    <row r="734" spans="1:22" x14ac:dyDescent="0.25">
      <c r="A734" s="2">
        <v>333655</v>
      </c>
      <c r="B734" s="2" t="s">
        <v>2611</v>
      </c>
      <c r="C734" s="2" t="s">
        <v>1040</v>
      </c>
      <c r="D734" s="2" t="s">
        <v>969</v>
      </c>
      <c r="E734" s="2" t="s">
        <v>77</v>
      </c>
      <c r="F734" s="2">
        <v>33970</v>
      </c>
      <c r="G734" s="2" t="s">
        <v>920</v>
      </c>
      <c r="H734" s="2" t="s">
        <v>16</v>
      </c>
      <c r="I734" s="2" t="s">
        <v>201</v>
      </c>
      <c r="J734" s="2" t="s">
        <v>1231</v>
      </c>
      <c r="L734" s="2" t="s">
        <v>50</v>
      </c>
      <c r="V734" s="2" t="s">
        <v>4694</v>
      </c>
    </row>
    <row r="735" spans="1:22" x14ac:dyDescent="0.25">
      <c r="A735" s="2">
        <v>333682</v>
      </c>
      <c r="B735" s="2" t="s">
        <v>3983</v>
      </c>
      <c r="C735" s="2" t="s">
        <v>386</v>
      </c>
      <c r="D735" s="2" t="s">
        <v>2224</v>
      </c>
      <c r="E735" s="2" t="s">
        <v>76</v>
      </c>
      <c r="F735" s="2">
        <v>31214</v>
      </c>
      <c r="G735" s="2" t="s">
        <v>37</v>
      </c>
      <c r="H735" s="2" t="s">
        <v>16</v>
      </c>
      <c r="I735" s="2" t="s">
        <v>201</v>
      </c>
      <c r="J735" s="2" t="s">
        <v>15</v>
      </c>
      <c r="L735" s="2" t="s">
        <v>37</v>
      </c>
      <c r="V735" s="2" t="s">
        <v>4694</v>
      </c>
    </row>
    <row r="736" spans="1:22" x14ac:dyDescent="0.25">
      <c r="A736" s="2">
        <v>334857</v>
      </c>
      <c r="B736" s="2" t="s">
        <v>4028</v>
      </c>
      <c r="C736" s="2" t="s">
        <v>1552</v>
      </c>
      <c r="D736" s="2" t="s">
        <v>409</v>
      </c>
      <c r="E736" s="2" t="s">
        <v>77</v>
      </c>
      <c r="F736" s="2">
        <v>34335</v>
      </c>
      <c r="G736" s="2" t="s">
        <v>4029</v>
      </c>
      <c r="H736" s="2" t="s">
        <v>16</v>
      </c>
      <c r="I736" s="2" t="s">
        <v>201</v>
      </c>
      <c r="J736" s="2" t="s">
        <v>1231</v>
      </c>
      <c r="L736" s="2" t="s">
        <v>18</v>
      </c>
      <c r="V736" s="2" t="s">
        <v>4694</v>
      </c>
    </row>
    <row r="737" spans="1:33" x14ac:dyDescent="0.25">
      <c r="A737" s="2">
        <v>334907</v>
      </c>
      <c r="B737" s="2" t="s">
        <v>4035</v>
      </c>
      <c r="C737" s="2" t="s">
        <v>337</v>
      </c>
      <c r="D737" s="2" t="s">
        <v>232</v>
      </c>
      <c r="E737" s="2" t="s">
        <v>76</v>
      </c>
      <c r="F737" s="2">
        <v>34227</v>
      </c>
      <c r="G737" s="2" t="s">
        <v>27</v>
      </c>
      <c r="H737" s="2" t="s">
        <v>16</v>
      </c>
      <c r="I737" s="2" t="s">
        <v>201</v>
      </c>
      <c r="J737" s="2" t="s">
        <v>1231</v>
      </c>
      <c r="L737" s="2" t="s">
        <v>27</v>
      </c>
      <c r="V737" s="2" t="s">
        <v>4694</v>
      </c>
    </row>
    <row r="738" spans="1:33" x14ac:dyDescent="0.25">
      <c r="A738" s="2">
        <v>334941</v>
      </c>
      <c r="B738" s="2" t="s">
        <v>4036</v>
      </c>
      <c r="C738" s="2" t="s">
        <v>252</v>
      </c>
      <c r="D738" s="2" t="s">
        <v>558</v>
      </c>
      <c r="E738" s="2" t="s">
        <v>76</v>
      </c>
      <c r="F738" s="2">
        <v>35065</v>
      </c>
      <c r="G738" s="2" t="s">
        <v>546</v>
      </c>
      <c r="H738" s="2" t="s">
        <v>16</v>
      </c>
      <c r="I738" s="2" t="s">
        <v>201</v>
      </c>
      <c r="J738" s="2" t="s">
        <v>1231</v>
      </c>
      <c r="L738" s="2" t="s">
        <v>30</v>
      </c>
      <c r="V738" s="2" t="s">
        <v>4694</v>
      </c>
    </row>
    <row r="739" spans="1:33" x14ac:dyDescent="0.25">
      <c r="A739" s="2">
        <v>337047</v>
      </c>
      <c r="B739" s="2" t="s">
        <v>3032</v>
      </c>
      <c r="C739" s="2" t="s">
        <v>339</v>
      </c>
      <c r="D739" s="2" t="s">
        <v>259</v>
      </c>
      <c r="E739" s="2" t="s">
        <v>76</v>
      </c>
      <c r="H739" s="2" t="s">
        <v>16</v>
      </c>
      <c r="I739" s="2" t="s">
        <v>201</v>
      </c>
      <c r="R739" s="2">
        <v>4979</v>
      </c>
      <c r="S739" s="2">
        <v>45512</v>
      </c>
      <c r="T739" s="2">
        <v>70000</v>
      </c>
      <c r="V739" s="2" t="s">
        <v>4694</v>
      </c>
    </row>
    <row r="740" spans="1:33" x14ac:dyDescent="0.25">
      <c r="A740" s="2">
        <v>337165</v>
      </c>
      <c r="B740" s="2" t="s">
        <v>2182</v>
      </c>
      <c r="C740" s="2" t="s">
        <v>337</v>
      </c>
      <c r="D740" s="2" t="s">
        <v>212</v>
      </c>
      <c r="E740" s="2" t="s">
        <v>77</v>
      </c>
      <c r="F740" s="2">
        <v>33730</v>
      </c>
      <c r="G740" s="2" t="s">
        <v>2183</v>
      </c>
      <c r="H740" s="2" t="s">
        <v>16</v>
      </c>
      <c r="I740" s="2" t="s">
        <v>201</v>
      </c>
      <c r="J740" s="2" t="s">
        <v>1231</v>
      </c>
      <c r="L740" s="2" t="s">
        <v>64</v>
      </c>
      <c r="V740" s="2" t="s">
        <v>4694</v>
      </c>
    </row>
    <row r="741" spans="1:33" x14ac:dyDescent="0.25">
      <c r="A741" s="2">
        <v>306489</v>
      </c>
      <c r="B741" s="2" t="s">
        <v>3548</v>
      </c>
      <c r="C741" s="2" t="s">
        <v>316</v>
      </c>
      <c r="D741" s="2" t="s">
        <v>3549</v>
      </c>
      <c r="E741" s="2" t="s">
        <v>77</v>
      </c>
      <c r="F741" s="2">
        <v>30317</v>
      </c>
      <c r="G741" s="2" t="s">
        <v>18</v>
      </c>
      <c r="H741" s="2" t="s">
        <v>16</v>
      </c>
      <c r="I741" s="2" t="s">
        <v>201</v>
      </c>
      <c r="V741" s="2" t="s">
        <v>4694</v>
      </c>
      <c r="AD741" s="2" t="s">
        <v>4566</v>
      </c>
      <c r="AE741" s="2" t="s">
        <v>4566</v>
      </c>
      <c r="AF741" s="2" t="s">
        <v>4566</v>
      </c>
      <c r="AG741" s="2" t="s">
        <v>4566</v>
      </c>
    </row>
    <row r="742" spans="1:33" x14ac:dyDescent="0.25">
      <c r="A742" s="2">
        <v>307501</v>
      </c>
      <c r="B742" s="2" t="s">
        <v>4563</v>
      </c>
      <c r="C742" s="2" t="s">
        <v>331</v>
      </c>
      <c r="D742" s="2" t="s">
        <v>232</v>
      </c>
      <c r="I742" s="2" t="s">
        <v>201</v>
      </c>
      <c r="V742" s="2" t="s">
        <v>4694</v>
      </c>
      <c r="AG742" s="2" t="s">
        <v>4566</v>
      </c>
    </row>
    <row r="743" spans="1:33" x14ac:dyDescent="0.25">
      <c r="A743" s="2">
        <v>313245</v>
      </c>
      <c r="B743" s="2" t="s">
        <v>2954</v>
      </c>
      <c r="C743" s="2" t="s">
        <v>214</v>
      </c>
      <c r="D743" s="2" t="s">
        <v>278</v>
      </c>
      <c r="E743" s="2" t="s">
        <v>76</v>
      </c>
      <c r="F743" s="2">
        <v>31499</v>
      </c>
      <c r="G743" s="2" t="s">
        <v>18</v>
      </c>
      <c r="H743" s="2" t="s">
        <v>16</v>
      </c>
      <c r="I743" s="2" t="s">
        <v>201</v>
      </c>
      <c r="J743" s="2" t="s">
        <v>1231</v>
      </c>
      <c r="L743" s="2" t="s">
        <v>67</v>
      </c>
      <c r="V743" s="2" t="s">
        <v>4694</v>
      </c>
      <c r="AG743" s="2" t="s">
        <v>4566</v>
      </c>
    </row>
    <row r="744" spans="1:33" x14ac:dyDescent="0.25">
      <c r="A744" s="2">
        <v>313612</v>
      </c>
      <c r="B744" s="2" t="s">
        <v>3015</v>
      </c>
      <c r="C744" s="2" t="s">
        <v>214</v>
      </c>
      <c r="D744" s="2" t="s">
        <v>3016</v>
      </c>
      <c r="E744" s="2" t="s">
        <v>76</v>
      </c>
      <c r="H744" s="2" t="s">
        <v>16</v>
      </c>
      <c r="I744" s="2" t="s">
        <v>201</v>
      </c>
      <c r="V744" s="2" t="s">
        <v>4694</v>
      </c>
      <c r="AA744" s="2" t="s">
        <v>4566</v>
      </c>
      <c r="AB744" s="2" t="s">
        <v>4566</v>
      </c>
      <c r="AC744" s="2" t="s">
        <v>4566</v>
      </c>
      <c r="AD744" s="2" t="s">
        <v>4566</v>
      </c>
      <c r="AE744" s="2" t="s">
        <v>4566</v>
      </c>
      <c r="AF744" s="2" t="s">
        <v>4566</v>
      </c>
      <c r="AG744" s="2" t="s">
        <v>4566</v>
      </c>
    </row>
    <row r="745" spans="1:33" x14ac:dyDescent="0.25">
      <c r="A745" s="2">
        <v>318959</v>
      </c>
      <c r="B745" s="2" t="s">
        <v>3574</v>
      </c>
      <c r="C745" s="2" t="s">
        <v>211</v>
      </c>
      <c r="D745" s="2" t="s">
        <v>278</v>
      </c>
      <c r="E745" s="2" t="s">
        <v>76</v>
      </c>
      <c r="F745" s="2">
        <v>30818</v>
      </c>
      <c r="G745" s="2" t="s">
        <v>18</v>
      </c>
      <c r="H745" s="2" t="s">
        <v>16</v>
      </c>
      <c r="I745" s="2" t="s">
        <v>201</v>
      </c>
      <c r="V745" s="2" t="s">
        <v>4694</v>
      </c>
      <c r="AD745" s="2" t="s">
        <v>4566</v>
      </c>
      <c r="AE745" s="2" t="s">
        <v>4566</v>
      </c>
      <c r="AF745" s="2" t="s">
        <v>4566</v>
      </c>
      <c r="AG745" s="2" t="s">
        <v>4566</v>
      </c>
    </row>
    <row r="746" spans="1:33" x14ac:dyDescent="0.25">
      <c r="A746" s="2">
        <v>321588</v>
      </c>
      <c r="B746" s="2" t="s">
        <v>3594</v>
      </c>
      <c r="C746" s="2" t="s">
        <v>351</v>
      </c>
      <c r="D746" s="2" t="s">
        <v>454</v>
      </c>
      <c r="E746" s="2" t="s">
        <v>77</v>
      </c>
      <c r="F746" s="2">
        <v>30682</v>
      </c>
      <c r="G746" s="2" t="s">
        <v>3595</v>
      </c>
      <c r="H746" s="2" t="s">
        <v>16</v>
      </c>
      <c r="I746" s="2" t="s">
        <v>201</v>
      </c>
      <c r="J746" s="2" t="s">
        <v>1231</v>
      </c>
      <c r="L746" s="2" t="s">
        <v>67</v>
      </c>
      <c r="V746" s="2" t="s">
        <v>4694</v>
      </c>
      <c r="AE746" s="2" t="s">
        <v>4566</v>
      </c>
      <c r="AF746" s="2" t="s">
        <v>4566</v>
      </c>
      <c r="AG746" s="2" t="s">
        <v>4566</v>
      </c>
    </row>
    <row r="747" spans="1:33" x14ac:dyDescent="0.25">
      <c r="A747" s="2">
        <v>321673</v>
      </c>
      <c r="B747" s="2" t="s">
        <v>2554</v>
      </c>
      <c r="C747" s="2" t="s">
        <v>1058</v>
      </c>
      <c r="D747" s="2" t="s">
        <v>1247</v>
      </c>
      <c r="E747" s="2" t="s">
        <v>77</v>
      </c>
      <c r="H747" s="2" t="s">
        <v>16</v>
      </c>
      <c r="I747" s="2" t="s">
        <v>201</v>
      </c>
      <c r="V747" s="2" t="s">
        <v>4694</v>
      </c>
      <c r="AA747" s="2" t="s">
        <v>4566</v>
      </c>
      <c r="AB747" s="2" t="s">
        <v>4566</v>
      </c>
      <c r="AC747" s="2" t="s">
        <v>4566</v>
      </c>
      <c r="AD747" s="2" t="s">
        <v>4566</v>
      </c>
      <c r="AE747" s="2" t="s">
        <v>4566</v>
      </c>
      <c r="AF747" s="2" t="s">
        <v>4566</v>
      </c>
      <c r="AG747" s="2" t="s">
        <v>4566</v>
      </c>
    </row>
    <row r="748" spans="1:33" x14ac:dyDescent="0.25">
      <c r="A748" s="2">
        <v>321859</v>
      </c>
      <c r="B748" s="2" t="s">
        <v>3021</v>
      </c>
      <c r="C748" s="2" t="s">
        <v>229</v>
      </c>
      <c r="D748" s="2" t="s">
        <v>1247</v>
      </c>
      <c r="E748" s="2" t="s">
        <v>76</v>
      </c>
      <c r="H748" s="2" t="s">
        <v>16</v>
      </c>
      <c r="I748" s="2" t="s">
        <v>201</v>
      </c>
      <c r="V748" s="2" t="s">
        <v>4694</v>
      </c>
      <c r="Y748" s="2" t="s">
        <v>4566</v>
      </c>
      <c r="AA748" s="2" t="s">
        <v>4566</v>
      </c>
      <c r="AB748" s="2" t="s">
        <v>4566</v>
      </c>
      <c r="AC748" s="2" t="s">
        <v>4566</v>
      </c>
      <c r="AD748" s="2" t="s">
        <v>4566</v>
      </c>
      <c r="AE748" s="2" t="s">
        <v>4566</v>
      </c>
      <c r="AF748" s="2" t="s">
        <v>4566</v>
      </c>
      <c r="AG748" s="2" t="s">
        <v>4566</v>
      </c>
    </row>
    <row r="749" spans="1:33" x14ac:dyDescent="0.25">
      <c r="A749" s="2">
        <v>321867</v>
      </c>
      <c r="B749" s="2" t="s">
        <v>3596</v>
      </c>
      <c r="C749" s="2" t="s">
        <v>2343</v>
      </c>
      <c r="D749" s="2" t="s">
        <v>283</v>
      </c>
      <c r="E749" s="2" t="s">
        <v>77</v>
      </c>
      <c r="F749" s="2">
        <v>33654</v>
      </c>
      <c r="G749" s="2" t="s">
        <v>18</v>
      </c>
      <c r="H749" s="2" t="s">
        <v>16</v>
      </c>
      <c r="I749" s="2" t="s">
        <v>201</v>
      </c>
      <c r="J749" s="2" t="s">
        <v>1231</v>
      </c>
      <c r="L749" s="2" t="s">
        <v>18</v>
      </c>
      <c r="V749" s="2" t="s">
        <v>4694</v>
      </c>
      <c r="AE749" s="2" t="s">
        <v>4566</v>
      </c>
      <c r="AF749" s="2" t="s">
        <v>4566</v>
      </c>
      <c r="AG749" s="2" t="s">
        <v>4566</v>
      </c>
    </row>
    <row r="750" spans="1:33" x14ac:dyDescent="0.25">
      <c r="A750" s="2">
        <v>323797</v>
      </c>
      <c r="B750" s="2" t="s">
        <v>3610</v>
      </c>
      <c r="C750" s="2" t="s">
        <v>616</v>
      </c>
      <c r="D750" s="2" t="s">
        <v>380</v>
      </c>
      <c r="E750" s="2" t="s">
        <v>77</v>
      </c>
      <c r="F750" s="2">
        <v>27989</v>
      </c>
      <c r="G750" s="2" t="s">
        <v>213</v>
      </c>
      <c r="H750" s="2" t="s">
        <v>16</v>
      </c>
      <c r="I750" s="2" t="s">
        <v>201</v>
      </c>
      <c r="J750" s="2" t="s">
        <v>1231</v>
      </c>
      <c r="L750" s="2" t="s">
        <v>18</v>
      </c>
      <c r="V750" s="2" t="s">
        <v>4694</v>
      </c>
      <c r="AG750" s="2" t="s">
        <v>4566</v>
      </c>
    </row>
    <row r="751" spans="1:33" x14ac:dyDescent="0.25">
      <c r="A751" s="2">
        <v>325561</v>
      </c>
      <c r="B751" s="2" t="s">
        <v>3631</v>
      </c>
      <c r="C751" s="2" t="s">
        <v>1014</v>
      </c>
      <c r="E751" s="2" t="s">
        <v>76</v>
      </c>
      <c r="F751" s="2">
        <v>35065</v>
      </c>
      <c r="G751" s="2" t="s">
        <v>18</v>
      </c>
      <c r="H751" s="2" t="s">
        <v>16</v>
      </c>
      <c r="I751" s="2" t="s">
        <v>201</v>
      </c>
      <c r="V751" s="2" t="s">
        <v>4694</v>
      </c>
      <c r="AD751" s="2" t="s">
        <v>4566</v>
      </c>
      <c r="AE751" s="2" t="s">
        <v>4566</v>
      </c>
      <c r="AF751" s="2" t="s">
        <v>4566</v>
      </c>
      <c r="AG751" s="2" t="s">
        <v>4566</v>
      </c>
    </row>
    <row r="752" spans="1:33" x14ac:dyDescent="0.25">
      <c r="A752" s="2">
        <v>325617</v>
      </c>
      <c r="B752" s="2" t="s">
        <v>3632</v>
      </c>
      <c r="C752" s="2" t="s">
        <v>334</v>
      </c>
      <c r="D752" s="2" t="s">
        <v>3633</v>
      </c>
      <c r="E752" s="2" t="s">
        <v>76</v>
      </c>
      <c r="F752" s="2">
        <v>35431</v>
      </c>
      <c r="G752" s="2" t="s">
        <v>3634</v>
      </c>
      <c r="H752" s="2" t="s">
        <v>16</v>
      </c>
      <c r="I752" s="2" t="s">
        <v>201</v>
      </c>
      <c r="J752" s="2" t="s">
        <v>1231</v>
      </c>
      <c r="L752" s="2" t="s">
        <v>18</v>
      </c>
      <c r="V752" s="2" t="s">
        <v>4694</v>
      </c>
      <c r="AG752" s="2" t="s">
        <v>4566</v>
      </c>
    </row>
    <row r="753" spans="1:33" x14ac:dyDescent="0.25">
      <c r="A753" s="2">
        <v>325687</v>
      </c>
      <c r="B753" s="2" t="s">
        <v>2652</v>
      </c>
      <c r="C753" s="2" t="s">
        <v>455</v>
      </c>
      <c r="D753" s="2" t="s">
        <v>653</v>
      </c>
      <c r="E753" s="2" t="s">
        <v>77</v>
      </c>
      <c r="F753" s="2">
        <v>34541</v>
      </c>
      <c r="G753" s="2" t="s">
        <v>18</v>
      </c>
      <c r="H753" s="2" t="s">
        <v>16</v>
      </c>
      <c r="I753" s="2" t="s">
        <v>201</v>
      </c>
      <c r="V753" s="2" t="s">
        <v>4694</v>
      </c>
      <c r="AC753" s="2" t="s">
        <v>4566</v>
      </c>
      <c r="AD753" s="2" t="s">
        <v>4566</v>
      </c>
      <c r="AE753" s="2" t="s">
        <v>4566</v>
      </c>
      <c r="AF753" s="2" t="s">
        <v>4566</v>
      </c>
      <c r="AG753" s="2" t="s">
        <v>4566</v>
      </c>
    </row>
    <row r="754" spans="1:33" x14ac:dyDescent="0.25">
      <c r="A754" s="2">
        <v>327331</v>
      </c>
      <c r="B754" s="2" t="s">
        <v>3690</v>
      </c>
      <c r="C754" s="2" t="s">
        <v>525</v>
      </c>
      <c r="D754" s="2" t="s">
        <v>356</v>
      </c>
      <c r="E754" s="2" t="s">
        <v>77</v>
      </c>
      <c r="F754" s="2">
        <v>35431</v>
      </c>
      <c r="G754" s="2" t="s">
        <v>567</v>
      </c>
      <c r="H754" s="2" t="s">
        <v>16</v>
      </c>
      <c r="I754" s="2" t="s">
        <v>201</v>
      </c>
      <c r="J754" s="2" t="s">
        <v>1231</v>
      </c>
      <c r="L754" s="2" t="s">
        <v>30</v>
      </c>
      <c r="V754" s="2" t="s">
        <v>4694</v>
      </c>
      <c r="AE754" s="2" t="s">
        <v>4566</v>
      </c>
      <c r="AF754" s="2" t="s">
        <v>4566</v>
      </c>
      <c r="AG754" s="2" t="s">
        <v>4566</v>
      </c>
    </row>
    <row r="755" spans="1:33" x14ac:dyDescent="0.25">
      <c r="A755" s="2">
        <v>328676</v>
      </c>
      <c r="B755" s="2" t="s">
        <v>2385</v>
      </c>
      <c r="C755" s="2" t="s">
        <v>246</v>
      </c>
      <c r="D755" s="2" t="s">
        <v>234</v>
      </c>
      <c r="E755" s="2" t="s">
        <v>77</v>
      </c>
      <c r="F755" s="2">
        <v>33701</v>
      </c>
      <c r="G755" s="2" t="s">
        <v>696</v>
      </c>
      <c r="H755" s="2" t="s">
        <v>16</v>
      </c>
      <c r="I755" s="2" t="s">
        <v>201</v>
      </c>
      <c r="V755" s="2" t="s">
        <v>4694</v>
      </c>
      <c r="AE755" s="2" t="s">
        <v>4566</v>
      </c>
      <c r="AF755" s="2" t="s">
        <v>4566</v>
      </c>
      <c r="AG755" s="2" t="s">
        <v>4566</v>
      </c>
    </row>
    <row r="756" spans="1:33" x14ac:dyDescent="0.25">
      <c r="A756" s="2">
        <v>329276</v>
      </c>
      <c r="B756" s="2" t="s">
        <v>3270</v>
      </c>
      <c r="C756" s="2" t="s">
        <v>229</v>
      </c>
      <c r="D756" s="2" t="s">
        <v>439</v>
      </c>
      <c r="E756" s="2" t="s">
        <v>76</v>
      </c>
      <c r="F756" s="2">
        <v>35600</v>
      </c>
      <c r="G756" s="2" t="s">
        <v>18</v>
      </c>
      <c r="H756" s="2" t="s">
        <v>16</v>
      </c>
      <c r="I756" s="2" t="s">
        <v>201</v>
      </c>
      <c r="V756" s="2" t="s">
        <v>4694</v>
      </c>
      <c r="AF756" s="2" t="s">
        <v>4566</v>
      </c>
      <c r="AG756" s="2" t="s">
        <v>4566</v>
      </c>
    </row>
    <row r="757" spans="1:33" x14ac:dyDescent="0.25">
      <c r="A757" s="2">
        <v>330896</v>
      </c>
      <c r="B757" s="2" t="s">
        <v>3815</v>
      </c>
      <c r="C757" s="2" t="s">
        <v>257</v>
      </c>
      <c r="D757" s="2" t="s">
        <v>614</v>
      </c>
      <c r="E757" s="2" t="s">
        <v>76</v>
      </c>
      <c r="F757" s="2">
        <v>35989</v>
      </c>
      <c r="G757" s="2" t="s">
        <v>494</v>
      </c>
      <c r="H757" s="2" t="s">
        <v>16</v>
      </c>
      <c r="I757" s="2" t="s">
        <v>201</v>
      </c>
      <c r="J757" s="2" t="s">
        <v>1231</v>
      </c>
      <c r="L757" s="2" t="s">
        <v>30</v>
      </c>
      <c r="V757" s="2" t="s">
        <v>4694</v>
      </c>
      <c r="AG757" s="2" t="s">
        <v>4566</v>
      </c>
    </row>
    <row r="758" spans="1:33" x14ac:dyDescent="0.25">
      <c r="A758" s="2">
        <v>331275</v>
      </c>
      <c r="B758" s="2" t="s">
        <v>3841</v>
      </c>
      <c r="C758" s="2" t="s">
        <v>1522</v>
      </c>
      <c r="D758" s="2" t="s">
        <v>283</v>
      </c>
      <c r="E758" s="2" t="s">
        <v>76</v>
      </c>
      <c r="F758" s="2">
        <v>31413</v>
      </c>
      <c r="G758" s="2" t="s">
        <v>802</v>
      </c>
      <c r="H758" s="2" t="s">
        <v>16</v>
      </c>
      <c r="I758" s="2" t="s">
        <v>201</v>
      </c>
      <c r="V758" s="2" t="s">
        <v>4694</v>
      </c>
      <c r="AD758" s="2" t="s">
        <v>4566</v>
      </c>
      <c r="AE758" s="2" t="s">
        <v>4566</v>
      </c>
      <c r="AF758" s="2" t="s">
        <v>4566</v>
      </c>
      <c r="AG758" s="2" t="s">
        <v>4566</v>
      </c>
    </row>
    <row r="759" spans="1:33" x14ac:dyDescent="0.25">
      <c r="A759" s="2">
        <v>331331</v>
      </c>
      <c r="B759" s="2" t="s">
        <v>3842</v>
      </c>
      <c r="C759" s="2" t="s">
        <v>823</v>
      </c>
      <c r="D759" s="2" t="s">
        <v>1045</v>
      </c>
      <c r="E759" s="2" t="s">
        <v>77</v>
      </c>
      <c r="F759" s="2">
        <v>31483</v>
      </c>
      <c r="G759" s="2" t="s">
        <v>70</v>
      </c>
      <c r="H759" s="2" t="s">
        <v>16</v>
      </c>
      <c r="I759" s="2" t="s">
        <v>201</v>
      </c>
      <c r="J759" s="2" t="s">
        <v>1231</v>
      </c>
      <c r="L759" s="2" t="s">
        <v>70</v>
      </c>
      <c r="V759" s="2" t="s">
        <v>4694</v>
      </c>
      <c r="AF759" s="2" t="s">
        <v>4566</v>
      </c>
      <c r="AG759" s="2" t="s">
        <v>4566</v>
      </c>
    </row>
    <row r="760" spans="1:33" x14ac:dyDescent="0.25">
      <c r="A760" s="2">
        <v>332108</v>
      </c>
      <c r="B760" s="2" t="s">
        <v>3892</v>
      </c>
      <c r="C760" s="2" t="s">
        <v>3893</v>
      </c>
      <c r="D760" s="2" t="s">
        <v>961</v>
      </c>
      <c r="E760" s="2" t="s">
        <v>76</v>
      </c>
      <c r="F760" s="2">
        <v>27164</v>
      </c>
      <c r="G760" s="2" t="s">
        <v>451</v>
      </c>
      <c r="H760" s="2" t="s">
        <v>16</v>
      </c>
      <c r="I760" s="2" t="s">
        <v>201</v>
      </c>
      <c r="V760" s="2" t="s">
        <v>4694</v>
      </c>
      <c r="AC760" s="2" t="s">
        <v>4566</v>
      </c>
      <c r="AD760" s="2" t="s">
        <v>4566</v>
      </c>
      <c r="AE760" s="2" t="s">
        <v>4566</v>
      </c>
      <c r="AF760" s="2" t="s">
        <v>4566</v>
      </c>
      <c r="AG760" s="2" t="s">
        <v>4566</v>
      </c>
    </row>
    <row r="761" spans="1:33" x14ac:dyDescent="0.25">
      <c r="A761" s="2">
        <v>332640</v>
      </c>
      <c r="B761" s="2" t="s">
        <v>3927</v>
      </c>
      <c r="C761" s="2" t="s">
        <v>483</v>
      </c>
      <c r="D761" s="2" t="s">
        <v>232</v>
      </c>
      <c r="E761" s="2" t="s">
        <v>77</v>
      </c>
      <c r="F761" s="2">
        <v>31005</v>
      </c>
      <c r="G761" s="2" t="s">
        <v>18</v>
      </c>
      <c r="H761" s="2" t="s">
        <v>19</v>
      </c>
      <c r="I761" s="2" t="s">
        <v>201</v>
      </c>
      <c r="J761" s="2" t="s">
        <v>1231</v>
      </c>
      <c r="L761" s="2" t="s">
        <v>18</v>
      </c>
      <c r="V761" s="2" t="s">
        <v>4694</v>
      </c>
      <c r="AG761" s="2" t="s">
        <v>4566</v>
      </c>
    </row>
    <row r="762" spans="1:33" x14ac:dyDescent="0.25">
      <c r="A762" s="2">
        <v>333081</v>
      </c>
      <c r="B762" s="2" t="s">
        <v>3943</v>
      </c>
      <c r="C762" s="2" t="s">
        <v>341</v>
      </c>
      <c r="D762" s="2" t="s">
        <v>3944</v>
      </c>
      <c r="E762" s="2" t="s">
        <v>77</v>
      </c>
      <c r="F762" s="2">
        <v>27683</v>
      </c>
      <c r="G762" s="2" t="s">
        <v>217</v>
      </c>
      <c r="H762" s="2" t="s">
        <v>16</v>
      </c>
      <c r="I762" s="2" t="s">
        <v>201</v>
      </c>
      <c r="J762" s="2" t="s">
        <v>1231</v>
      </c>
      <c r="L762" s="2" t="s">
        <v>18</v>
      </c>
      <c r="V762" s="2" t="s">
        <v>4694</v>
      </c>
      <c r="AF762" s="2" t="s">
        <v>4566</v>
      </c>
      <c r="AG762" s="2" t="s">
        <v>4566</v>
      </c>
    </row>
    <row r="763" spans="1:33" x14ac:dyDescent="0.25">
      <c r="A763" s="2">
        <v>333241</v>
      </c>
      <c r="B763" s="2" t="s">
        <v>3957</v>
      </c>
      <c r="C763" s="2" t="s">
        <v>780</v>
      </c>
      <c r="D763" s="2" t="s">
        <v>1420</v>
      </c>
      <c r="E763" s="2" t="s">
        <v>76</v>
      </c>
      <c r="H763" s="2" t="s">
        <v>16</v>
      </c>
      <c r="I763" s="2" t="s">
        <v>201</v>
      </c>
      <c r="V763" s="2" t="s">
        <v>4694</v>
      </c>
      <c r="AA763" s="2" t="s">
        <v>4566</v>
      </c>
      <c r="AB763" s="2" t="s">
        <v>4566</v>
      </c>
      <c r="AC763" s="2" t="s">
        <v>4566</v>
      </c>
      <c r="AD763" s="2" t="s">
        <v>4566</v>
      </c>
      <c r="AE763" s="2" t="s">
        <v>4566</v>
      </c>
      <c r="AF763" s="2" t="s">
        <v>4566</v>
      </c>
      <c r="AG763" s="2" t="s">
        <v>4566</v>
      </c>
    </row>
    <row r="764" spans="1:33" x14ac:dyDescent="0.25">
      <c r="A764" s="2">
        <v>333563</v>
      </c>
      <c r="B764" s="2" t="s">
        <v>1036</v>
      </c>
      <c r="C764" s="2" t="s">
        <v>3981</v>
      </c>
      <c r="D764" s="2" t="s">
        <v>708</v>
      </c>
      <c r="E764" s="2" t="s">
        <v>76</v>
      </c>
      <c r="F764" s="2">
        <v>35820</v>
      </c>
      <c r="G764" s="2" t="s">
        <v>18</v>
      </c>
      <c r="H764" s="2" t="s">
        <v>16</v>
      </c>
      <c r="I764" s="2" t="s">
        <v>201</v>
      </c>
      <c r="J764" s="2" t="s">
        <v>1231</v>
      </c>
      <c r="L764" s="2" t="s">
        <v>18</v>
      </c>
      <c r="V764" s="2" t="s">
        <v>4694</v>
      </c>
      <c r="AE764" s="2" t="s">
        <v>4566</v>
      </c>
      <c r="AF764" s="2" t="s">
        <v>4566</v>
      </c>
      <c r="AG764" s="2" t="s">
        <v>4566</v>
      </c>
    </row>
    <row r="765" spans="1:33" x14ac:dyDescent="0.25">
      <c r="A765" s="2">
        <v>333639</v>
      </c>
      <c r="B765" s="2" t="s">
        <v>3982</v>
      </c>
      <c r="C765" s="2" t="s">
        <v>273</v>
      </c>
      <c r="D765" s="2" t="s">
        <v>354</v>
      </c>
      <c r="E765" s="2" t="s">
        <v>76</v>
      </c>
      <c r="F765" s="2">
        <v>32289</v>
      </c>
      <c r="G765" s="2" t="s">
        <v>18</v>
      </c>
      <c r="H765" s="2" t="s">
        <v>16</v>
      </c>
      <c r="I765" s="2" t="s">
        <v>201</v>
      </c>
      <c r="J765" s="2" t="s">
        <v>15</v>
      </c>
      <c r="L765" s="2" t="s">
        <v>61</v>
      </c>
      <c r="V765" s="2" t="s">
        <v>4694</v>
      </c>
      <c r="AG765" s="2" t="s">
        <v>4566</v>
      </c>
    </row>
    <row r="766" spans="1:33" x14ac:dyDescent="0.25">
      <c r="A766" s="2">
        <v>334968</v>
      </c>
      <c r="B766" s="2" t="s">
        <v>4038</v>
      </c>
      <c r="C766" s="2" t="s">
        <v>273</v>
      </c>
      <c r="D766" s="2" t="s">
        <v>1147</v>
      </c>
      <c r="E766" s="2" t="s">
        <v>76</v>
      </c>
      <c r="F766" s="2">
        <v>34129</v>
      </c>
      <c r="G766" s="2" t="s">
        <v>1563</v>
      </c>
      <c r="H766" s="2" t="s">
        <v>16</v>
      </c>
      <c r="I766" s="2" t="s">
        <v>201</v>
      </c>
      <c r="J766" s="2" t="s">
        <v>15</v>
      </c>
      <c r="L766" s="2" t="s">
        <v>30</v>
      </c>
      <c r="V766" s="2" t="s">
        <v>4694</v>
      </c>
      <c r="AF766" s="2" t="s">
        <v>4566</v>
      </c>
      <c r="AG766" s="2" t="s">
        <v>4566</v>
      </c>
    </row>
    <row r="767" spans="1:33" x14ac:dyDescent="0.25">
      <c r="A767" s="2">
        <v>337063</v>
      </c>
      <c r="B767" s="2" t="s">
        <v>4129</v>
      </c>
      <c r="C767" s="2" t="s">
        <v>535</v>
      </c>
      <c r="D767" s="2" t="s">
        <v>383</v>
      </c>
      <c r="E767" s="2" t="s">
        <v>77</v>
      </c>
      <c r="F767" s="2">
        <v>33305</v>
      </c>
      <c r="G767" s="2" t="s">
        <v>55</v>
      </c>
      <c r="H767" s="2" t="s">
        <v>16</v>
      </c>
      <c r="I767" s="2" t="s">
        <v>201</v>
      </c>
      <c r="J767" s="2" t="s">
        <v>1231</v>
      </c>
      <c r="L767" s="2" t="s">
        <v>55</v>
      </c>
      <c r="V767" s="2" t="s">
        <v>4694</v>
      </c>
      <c r="AG767" s="2" t="s">
        <v>4566</v>
      </c>
    </row>
    <row r="768" spans="1:33" x14ac:dyDescent="0.25">
      <c r="A768" s="2">
        <v>337172</v>
      </c>
      <c r="B768" s="2" t="s">
        <v>4134</v>
      </c>
      <c r="C768" s="2" t="s">
        <v>1252</v>
      </c>
      <c r="D768" s="2" t="s">
        <v>3460</v>
      </c>
      <c r="E768" s="2" t="s">
        <v>76</v>
      </c>
      <c r="F768" s="2">
        <v>35132</v>
      </c>
      <c r="G768" s="2" t="s">
        <v>4135</v>
      </c>
      <c r="H768" s="2" t="s">
        <v>16</v>
      </c>
      <c r="I768" s="2" t="s">
        <v>201</v>
      </c>
      <c r="J768" s="2" t="s">
        <v>15</v>
      </c>
      <c r="L768" s="2" t="s">
        <v>61</v>
      </c>
      <c r="V768" s="2" t="s">
        <v>4694</v>
      </c>
      <c r="AE768" s="2" t="s">
        <v>4566</v>
      </c>
      <c r="AF768" s="2" t="s">
        <v>4566</v>
      </c>
      <c r="AG768" s="2" t="s">
        <v>4566</v>
      </c>
    </row>
    <row r="769" spans="1:33" x14ac:dyDescent="0.25">
      <c r="A769" s="2">
        <v>337224</v>
      </c>
      <c r="B769" s="2" t="s">
        <v>686</v>
      </c>
      <c r="C769" s="2" t="s">
        <v>381</v>
      </c>
      <c r="D769" s="2" t="s">
        <v>384</v>
      </c>
      <c r="E769" s="2" t="s">
        <v>76</v>
      </c>
      <c r="F769" s="2">
        <v>34996</v>
      </c>
      <c r="G769" s="2" t="s">
        <v>18</v>
      </c>
      <c r="H769" s="2" t="s">
        <v>16</v>
      </c>
      <c r="I769" s="2" t="s">
        <v>201</v>
      </c>
      <c r="V769" s="2" t="s">
        <v>4694</v>
      </c>
      <c r="AF769" s="2" t="s">
        <v>4566</v>
      </c>
      <c r="AG769" s="2" t="s">
        <v>4566</v>
      </c>
    </row>
    <row r="770" spans="1:33" x14ac:dyDescent="0.25">
      <c r="A770" s="2">
        <v>337274</v>
      </c>
      <c r="B770" s="2" t="s">
        <v>2938</v>
      </c>
      <c r="C770" s="2" t="s">
        <v>345</v>
      </c>
      <c r="D770" s="2" t="s">
        <v>226</v>
      </c>
      <c r="E770" s="2" t="s">
        <v>76</v>
      </c>
      <c r="H770" s="2" t="s">
        <v>16</v>
      </c>
      <c r="I770" s="2" t="s">
        <v>201</v>
      </c>
      <c r="V770" s="2" t="s">
        <v>4694</v>
      </c>
      <c r="AA770" s="2" t="s">
        <v>4566</v>
      </c>
      <c r="AB770" s="2" t="s">
        <v>4566</v>
      </c>
      <c r="AC770" s="2" t="s">
        <v>4566</v>
      </c>
      <c r="AD770" s="2" t="s">
        <v>4566</v>
      </c>
      <c r="AE770" s="2" t="s">
        <v>4566</v>
      </c>
      <c r="AF770" s="2" t="s">
        <v>4566</v>
      </c>
      <c r="AG770" s="2" t="s">
        <v>4566</v>
      </c>
    </row>
    <row r="771" spans="1:33" x14ac:dyDescent="0.25">
      <c r="A771" s="2">
        <v>338299</v>
      </c>
      <c r="B771" s="2" t="s">
        <v>3303</v>
      </c>
      <c r="C771" s="2" t="s">
        <v>341</v>
      </c>
      <c r="D771" s="2" t="s">
        <v>2828</v>
      </c>
      <c r="E771" s="2" t="s">
        <v>76</v>
      </c>
      <c r="F771" s="2">
        <v>32944</v>
      </c>
      <c r="G771" s="2" t="s">
        <v>58</v>
      </c>
      <c r="H771" s="2" t="s">
        <v>16</v>
      </c>
      <c r="I771" s="2" t="s">
        <v>201</v>
      </c>
      <c r="V771" s="2" t="s">
        <v>4694</v>
      </c>
      <c r="AD771" s="2" t="s">
        <v>4566</v>
      </c>
      <c r="AE771" s="2" t="s">
        <v>4566</v>
      </c>
      <c r="AF771" s="2" t="s">
        <v>4566</v>
      </c>
      <c r="AG771" s="2" t="s">
        <v>4566</v>
      </c>
    </row>
    <row r="772" spans="1:33" x14ac:dyDescent="0.25">
      <c r="A772" s="2">
        <v>338334</v>
      </c>
      <c r="B772" s="2" t="s">
        <v>4152</v>
      </c>
      <c r="C772" s="2" t="s">
        <v>828</v>
      </c>
      <c r="D772" s="2" t="s">
        <v>4153</v>
      </c>
      <c r="E772" s="2" t="s">
        <v>77</v>
      </c>
      <c r="F772" s="2">
        <v>33019</v>
      </c>
      <c r="G772" s="2" t="s">
        <v>4154</v>
      </c>
      <c r="H772" s="2" t="s">
        <v>16</v>
      </c>
      <c r="I772" s="2" t="s">
        <v>201</v>
      </c>
      <c r="J772" s="2" t="s">
        <v>1231</v>
      </c>
      <c r="L772" s="2" t="s">
        <v>58</v>
      </c>
      <c r="V772" s="2" t="s">
        <v>4694</v>
      </c>
      <c r="AG772" s="2" t="s">
        <v>4566</v>
      </c>
    </row>
    <row r="773" spans="1:33" x14ac:dyDescent="0.25">
      <c r="A773" s="2">
        <v>315650</v>
      </c>
      <c r="B773" s="2" t="s">
        <v>2207</v>
      </c>
      <c r="C773" s="2" t="s">
        <v>246</v>
      </c>
      <c r="D773" s="2" t="s">
        <v>2208</v>
      </c>
      <c r="E773" s="2" t="s">
        <v>76</v>
      </c>
      <c r="F773" s="2">
        <v>25506</v>
      </c>
      <c r="G773" s="2" t="s">
        <v>213</v>
      </c>
      <c r="H773" s="2" t="s">
        <v>16</v>
      </c>
      <c r="I773" s="2" t="s">
        <v>201</v>
      </c>
      <c r="J773" s="2" t="s">
        <v>1231</v>
      </c>
      <c r="L773" s="2" t="s">
        <v>18</v>
      </c>
      <c r="V773" s="2" t="s">
        <v>4694</v>
      </c>
    </row>
    <row r="774" spans="1:33" x14ac:dyDescent="0.25">
      <c r="A774" s="2">
        <v>315770</v>
      </c>
      <c r="B774" s="2" t="s">
        <v>3557</v>
      </c>
      <c r="C774" s="2" t="s">
        <v>603</v>
      </c>
      <c r="D774" s="2" t="s">
        <v>277</v>
      </c>
      <c r="E774" s="2" t="s">
        <v>76</v>
      </c>
      <c r="F774" s="2">
        <v>32516</v>
      </c>
      <c r="G774" s="2" t="s">
        <v>403</v>
      </c>
      <c r="H774" s="2" t="s">
        <v>16</v>
      </c>
      <c r="I774" s="2" t="s">
        <v>201</v>
      </c>
      <c r="J774" s="2" t="s">
        <v>15</v>
      </c>
      <c r="L774" s="2" t="s">
        <v>18</v>
      </c>
      <c r="V774" s="2" t="s">
        <v>4695</v>
      </c>
      <c r="AG774" s="2" t="s">
        <v>4566</v>
      </c>
    </row>
    <row r="775" spans="1:33" x14ac:dyDescent="0.25">
      <c r="A775" s="2">
        <v>332608</v>
      </c>
      <c r="B775" s="2" t="s">
        <v>3925</v>
      </c>
      <c r="C775" s="2" t="s">
        <v>379</v>
      </c>
      <c r="D775" s="2" t="s">
        <v>277</v>
      </c>
      <c r="E775" s="2" t="s">
        <v>77</v>
      </c>
      <c r="F775" s="2">
        <v>35796</v>
      </c>
      <c r="G775" s="2" t="s">
        <v>58</v>
      </c>
      <c r="H775" s="2" t="s">
        <v>16</v>
      </c>
      <c r="I775" s="2" t="s">
        <v>201</v>
      </c>
      <c r="J775" s="2" t="s">
        <v>1231</v>
      </c>
      <c r="L775" s="2" t="s">
        <v>18</v>
      </c>
    </row>
    <row r="776" spans="1:33" x14ac:dyDescent="0.25">
      <c r="A776" s="2">
        <v>334843</v>
      </c>
      <c r="B776" s="2" t="s">
        <v>3292</v>
      </c>
      <c r="C776" s="2" t="s">
        <v>1148</v>
      </c>
      <c r="D776" s="2" t="s">
        <v>272</v>
      </c>
      <c r="E776" s="2" t="s">
        <v>76</v>
      </c>
      <c r="F776" s="2">
        <v>35075</v>
      </c>
      <c r="G776" s="2" t="s">
        <v>18</v>
      </c>
      <c r="H776" s="2" t="s">
        <v>16</v>
      </c>
      <c r="I776" s="2" t="s">
        <v>201</v>
      </c>
      <c r="J776" s="2" t="s">
        <v>1231</v>
      </c>
      <c r="L776" s="2" t="s">
        <v>18</v>
      </c>
    </row>
    <row r="777" spans="1:33" x14ac:dyDescent="0.25">
      <c r="A777" s="2">
        <v>329290</v>
      </c>
      <c r="B777" s="2" t="s">
        <v>3330</v>
      </c>
      <c r="C777" s="2" t="s">
        <v>922</v>
      </c>
      <c r="D777" s="2" t="s">
        <v>1120</v>
      </c>
      <c r="E777" s="2" t="s">
        <v>77</v>
      </c>
      <c r="F777" s="2">
        <v>35431</v>
      </c>
      <c r="G777" s="2" t="s">
        <v>213</v>
      </c>
      <c r="H777" s="2" t="s">
        <v>16</v>
      </c>
      <c r="I777" s="2" t="s">
        <v>201</v>
      </c>
      <c r="J777" s="2" t="s">
        <v>1231</v>
      </c>
      <c r="L777" s="2" t="s">
        <v>30</v>
      </c>
      <c r="AG777" s="2" t="s">
        <v>4566</v>
      </c>
    </row>
    <row r="778" spans="1:33" x14ac:dyDescent="0.25">
      <c r="A778" s="2">
        <v>331805</v>
      </c>
      <c r="B778" s="2" t="s">
        <v>2308</v>
      </c>
      <c r="C778" s="2" t="s">
        <v>252</v>
      </c>
      <c r="D778" s="2" t="s">
        <v>212</v>
      </c>
      <c r="E778" s="2" t="s">
        <v>77</v>
      </c>
      <c r="F778" s="2">
        <v>29609</v>
      </c>
      <c r="G778" s="2" t="s">
        <v>73</v>
      </c>
      <c r="H778" s="2" t="s">
        <v>16</v>
      </c>
      <c r="I778" s="2" t="s">
        <v>201</v>
      </c>
      <c r="J778" s="2" t="s">
        <v>1231</v>
      </c>
      <c r="L778" s="2" t="s">
        <v>73</v>
      </c>
      <c r="AG778" s="2" t="s">
        <v>4566</v>
      </c>
    </row>
    <row r="779" spans="1:33" x14ac:dyDescent="0.25">
      <c r="A779" s="2">
        <v>326901</v>
      </c>
      <c r="B779" s="2" t="s">
        <v>2778</v>
      </c>
      <c r="C779" s="2" t="s">
        <v>396</v>
      </c>
      <c r="D779" s="2" t="s">
        <v>834</v>
      </c>
      <c r="E779" s="2" t="s">
        <v>76</v>
      </c>
      <c r="F779" s="2">
        <v>31414</v>
      </c>
      <c r="G779" s="2" t="s">
        <v>18</v>
      </c>
      <c r="H779" s="2" t="s">
        <v>16</v>
      </c>
      <c r="I779" s="2" t="s">
        <v>201</v>
      </c>
      <c r="J779" s="2" t="s">
        <v>1231</v>
      </c>
      <c r="L779" s="2" t="s">
        <v>18</v>
      </c>
      <c r="AG779" s="2" t="s">
        <v>4566</v>
      </c>
    </row>
    <row r="780" spans="1:33" x14ac:dyDescent="0.25">
      <c r="A780" s="2">
        <v>325969</v>
      </c>
      <c r="B780" s="2" t="s">
        <v>3639</v>
      </c>
      <c r="C780" s="2" t="s">
        <v>252</v>
      </c>
      <c r="D780" s="2" t="s">
        <v>3640</v>
      </c>
      <c r="E780" s="2" t="s">
        <v>76</v>
      </c>
      <c r="F780" s="2">
        <v>33239</v>
      </c>
      <c r="G780" s="2" t="s">
        <v>494</v>
      </c>
      <c r="H780" s="2" t="s">
        <v>16</v>
      </c>
      <c r="I780" s="2" t="s">
        <v>201</v>
      </c>
      <c r="J780" s="2" t="s">
        <v>1231</v>
      </c>
      <c r="L780" s="2" t="s">
        <v>18</v>
      </c>
    </row>
    <row r="781" spans="1:33" x14ac:dyDescent="0.25">
      <c r="A781" s="2">
        <v>330051</v>
      </c>
      <c r="B781" s="2" t="s">
        <v>3781</v>
      </c>
      <c r="C781" s="2" t="s">
        <v>2505</v>
      </c>
      <c r="D781" s="2" t="s">
        <v>1296</v>
      </c>
      <c r="E781" s="2" t="s">
        <v>76</v>
      </c>
      <c r="F781" s="2">
        <v>35431</v>
      </c>
      <c r="G781" s="2" t="s">
        <v>2473</v>
      </c>
      <c r="H781" s="2" t="s">
        <v>16</v>
      </c>
      <c r="I781" s="2" t="s">
        <v>201</v>
      </c>
      <c r="J781" s="2" t="s">
        <v>1231</v>
      </c>
      <c r="L781" s="2" t="s">
        <v>18</v>
      </c>
      <c r="AG781" s="2" t="s">
        <v>4566</v>
      </c>
    </row>
    <row r="782" spans="1:33" x14ac:dyDescent="0.25">
      <c r="A782" s="2">
        <v>332967</v>
      </c>
      <c r="B782" s="2" t="s">
        <v>3282</v>
      </c>
      <c r="C782" s="2" t="s">
        <v>211</v>
      </c>
      <c r="D782" s="2" t="s">
        <v>485</v>
      </c>
      <c r="E782" s="2" t="s">
        <v>77</v>
      </c>
      <c r="F782" s="2">
        <v>35026</v>
      </c>
      <c r="G782" s="2" t="s">
        <v>18</v>
      </c>
      <c r="H782" s="2" t="s">
        <v>19</v>
      </c>
      <c r="I782" s="2" t="s">
        <v>201</v>
      </c>
      <c r="J782" s="2" t="s">
        <v>1231</v>
      </c>
      <c r="L782" s="2" t="s">
        <v>73</v>
      </c>
      <c r="AG782" s="2" t="s">
        <v>4566</v>
      </c>
    </row>
    <row r="783" spans="1:33" x14ac:dyDescent="0.25">
      <c r="A783" s="2">
        <v>338338</v>
      </c>
      <c r="B783" s="2" t="s">
        <v>3404</v>
      </c>
      <c r="C783" s="2" t="s">
        <v>441</v>
      </c>
      <c r="D783" s="2" t="s">
        <v>493</v>
      </c>
      <c r="E783" s="2" t="s">
        <v>77</v>
      </c>
      <c r="F783" s="2">
        <v>34244</v>
      </c>
      <c r="G783" s="2" t="s">
        <v>18</v>
      </c>
      <c r="H783" s="2" t="s">
        <v>16</v>
      </c>
      <c r="I783" s="2" t="s">
        <v>201</v>
      </c>
      <c r="J783" s="2" t="s">
        <v>1231</v>
      </c>
      <c r="L783" s="2" t="s">
        <v>18</v>
      </c>
      <c r="AG783" s="2" t="s">
        <v>4566</v>
      </c>
    </row>
    <row r="784" spans="1:33" x14ac:dyDescent="0.25">
      <c r="A784" s="2">
        <v>328172</v>
      </c>
      <c r="B784" s="2" t="s">
        <v>2534</v>
      </c>
      <c r="C784" s="2" t="s">
        <v>2535</v>
      </c>
      <c r="D784" s="2" t="s">
        <v>439</v>
      </c>
      <c r="E784" s="2" t="s">
        <v>76</v>
      </c>
      <c r="F784" s="2">
        <v>32975</v>
      </c>
      <c r="G784" s="2" t="s">
        <v>762</v>
      </c>
      <c r="H784" s="2" t="s">
        <v>16</v>
      </c>
      <c r="I784" s="2" t="s">
        <v>201</v>
      </c>
      <c r="J784" s="2" t="s">
        <v>15</v>
      </c>
      <c r="L784" s="2" t="s">
        <v>18</v>
      </c>
      <c r="V784" s="2" t="s">
        <v>4700</v>
      </c>
      <c r="AG784" s="2" t="s">
        <v>4566</v>
      </c>
    </row>
    <row r="785" spans="1:33" x14ac:dyDescent="0.25">
      <c r="A785" s="2">
        <v>335278</v>
      </c>
      <c r="B785" s="2" t="s">
        <v>4051</v>
      </c>
      <c r="C785" s="2" t="s">
        <v>616</v>
      </c>
      <c r="D785" s="2" t="s">
        <v>232</v>
      </c>
      <c r="E785" s="2" t="s">
        <v>76</v>
      </c>
      <c r="F785" s="2">
        <v>27567</v>
      </c>
      <c r="G785" s="2" t="s">
        <v>944</v>
      </c>
      <c r="H785" s="2" t="s">
        <v>16</v>
      </c>
      <c r="I785" s="2" t="s">
        <v>201</v>
      </c>
      <c r="J785" s="2" t="s">
        <v>1231</v>
      </c>
      <c r="L785" s="2" t="s">
        <v>37</v>
      </c>
      <c r="V785" s="2" t="s">
        <v>4700</v>
      </c>
      <c r="AG785" s="2" t="s">
        <v>4566</v>
      </c>
    </row>
    <row r="786" spans="1:33" x14ac:dyDescent="0.25">
      <c r="A786" s="2">
        <v>306069</v>
      </c>
      <c r="B786" s="2" t="s">
        <v>1510</v>
      </c>
      <c r="C786" s="2" t="s">
        <v>229</v>
      </c>
      <c r="D786" s="2" t="s">
        <v>987</v>
      </c>
      <c r="E786" s="2" t="s">
        <v>77</v>
      </c>
      <c r="F786" s="2">
        <v>31104</v>
      </c>
      <c r="G786" s="2" t="s">
        <v>399</v>
      </c>
      <c r="H786" s="2" t="s">
        <v>16</v>
      </c>
      <c r="I786" s="2" t="s">
        <v>201</v>
      </c>
      <c r="J786" s="2" t="s">
        <v>1231</v>
      </c>
      <c r="L786" s="2" t="s">
        <v>18</v>
      </c>
    </row>
    <row r="787" spans="1:33" x14ac:dyDescent="0.25">
      <c r="A787" s="2">
        <v>331568</v>
      </c>
      <c r="B787" s="2" t="s">
        <v>3276</v>
      </c>
      <c r="C787" s="2" t="s">
        <v>625</v>
      </c>
      <c r="D787" s="2" t="s">
        <v>412</v>
      </c>
      <c r="E787" s="2" t="s">
        <v>77</v>
      </c>
      <c r="F787" s="2">
        <v>35065</v>
      </c>
      <c r="G787" s="2" t="s">
        <v>746</v>
      </c>
      <c r="H787" s="2" t="s">
        <v>16</v>
      </c>
      <c r="I787" s="2" t="s">
        <v>201</v>
      </c>
      <c r="J787" s="2" t="s">
        <v>15</v>
      </c>
      <c r="L787" s="2" t="s">
        <v>30</v>
      </c>
    </row>
    <row r="788" spans="1:33" x14ac:dyDescent="0.25">
      <c r="A788" s="2">
        <v>332250</v>
      </c>
      <c r="B788" s="2" t="s">
        <v>3900</v>
      </c>
      <c r="C788" s="2" t="s">
        <v>252</v>
      </c>
      <c r="D788" s="2" t="s">
        <v>3901</v>
      </c>
      <c r="E788" s="2" t="s">
        <v>76</v>
      </c>
      <c r="F788" s="2">
        <v>28960</v>
      </c>
      <c r="G788" s="2" t="s">
        <v>3902</v>
      </c>
      <c r="H788" s="2" t="s">
        <v>16</v>
      </c>
      <c r="I788" s="2" t="s">
        <v>201</v>
      </c>
      <c r="J788" s="2" t="s">
        <v>1231</v>
      </c>
      <c r="L788" s="2" t="s">
        <v>18</v>
      </c>
    </row>
    <row r="789" spans="1:33" x14ac:dyDescent="0.25">
      <c r="A789" s="2">
        <v>319048</v>
      </c>
      <c r="B789" s="2" t="s">
        <v>4179</v>
      </c>
      <c r="C789" s="2" t="s">
        <v>307</v>
      </c>
      <c r="D789" s="2" t="s">
        <v>232</v>
      </c>
      <c r="E789" s="2" t="s">
        <v>76</v>
      </c>
      <c r="F789" s="2">
        <v>33616</v>
      </c>
      <c r="G789" s="2" t="s">
        <v>2553</v>
      </c>
      <c r="H789" s="2" t="s">
        <v>16</v>
      </c>
      <c r="I789" s="2" t="s">
        <v>201</v>
      </c>
      <c r="J789" s="2" t="s">
        <v>1231</v>
      </c>
      <c r="L789" s="2" t="s">
        <v>67</v>
      </c>
      <c r="AG789" s="2" t="s">
        <v>4566</v>
      </c>
    </row>
    <row r="790" spans="1:33" x14ac:dyDescent="0.25">
      <c r="A790" s="2">
        <v>320563</v>
      </c>
      <c r="B790" s="2" t="s">
        <v>4187</v>
      </c>
      <c r="C790" s="2" t="s">
        <v>229</v>
      </c>
      <c r="D790" s="2" t="s">
        <v>1065</v>
      </c>
      <c r="E790" s="2" t="s">
        <v>76</v>
      </c>
      <c r="F790" s="2">
        <v>32998</v>
      </c>
      <c r="G790" s="2" t="s">
        <v>18</v>
      </c>
      <c r="H790" s="2" t="s">
        <v>16</v>
      </c>
      <c r="I790" s="2" t="s">
        <v>201</v>
      </c>
      <c r="J790" s="2" t="s">
        <v>1231</v>
      </c>
      <c r="L790" s="2" t="s">
        <v>73</v>
      </c>
      <c r="AG790" s="2" t="s">
        <v>4566</v>
      </c>
    </row>
    <row r="791" spans="1:33" x14ac:dyDescent="0.25">
      <c r="A791" s="2">
        <v>301703</v>
      </c>
      <c r="B791" s="2" t="s">
        <v>3540</v>
      </c>
      <c r="C791" s="2" t="s">
        <v>337</v>
      </c>
      <c r="D791" s="2" t="s">
        <v>1746</v>
      </c>
      <c r="E791" s="2" t="s">
        <v>76</v>
      </c>
      <c r="F791" s="2">
        <v>31326</v>
      </c>
      <c r="G791" s="2" t="s">
        <v>18</v>
      </c>
      <c r="H791" s="2" t="s">
        <v>16</v>
      </c>
      <c r="I791" s="2" t="s">
        <v>201</v>
      </c>
      <c r="J791" s="2" t="s">
        <v>15</v>
      </c>
      <c r="L791" s="2" t="s">
        <v>18</v>
      </c>
    </row>
    <row r="792" spans="1:33" x14ac:dyDescent="0.25">
      <c r="A792" s="2">
        <v>301749</v>
      </c>
      <c r="B792" s="2" t="s">
        <v>4162</v>
      </c>
      <c r="C792" s="2" t="s">
        <v>1634</v>
      </c>
      <c r="D792" s="2" t="s">
        <v>318</v>
      </c>
      <c r="E792" s="2" t="s">
        <v>76</v>
      </c>
      <c r="F792" s="2">
        <v>32014</v>
      </c>
      <c r="G792" s="2" t="s">
        <v>3721</v>
      </c>
      <c r="H792" s="2" t="s">
        <v>16</v>
      </c>
      <c r="I792" s="2" t="s">
        <v>201</v>
      </c>
      <c r="J792" s="2" t="s">
        <v>1231</v>
      </c>
      <c r="L792" s="2" t="s">
        <v>18</v>
      </c>
    </row>
    <row r="793" spans="1:33" x14ac:dyDescent="0.25">
      <c r="A793" s="2">
        <v>302172</v>
      </c>
      <c r="B793" s="2" t="s">
        <v>3252</v>
      </c>
      <c r="C793" s="2" t="s">
        <v>351</v>
      </c>
      <c r="D793" s="2" t="s">
        <v>2227</v>
      </c>
      <c r="E793" s="2" t="s">
        <v>76</v>
      </c>
      <c r="F793" s="2">
        <v>28491</v>
      </c>
      <c r="G793" s="2" t="s">
        <v>3253</v>
      </c>
      <c r="H793" s="2" t="s">
        <v>16</v>
      </c>
      <c r="I793" s="2" t="s">
        <v>201</v>
      </c>
      <c r="J793" s="2" t="s">
        <v>1231</v>
      </c>
      <c r="L793" s="2" t="s">
        <v>18</v>
      </c>
    </row>
    <row r="794" spans="1:33" x14ac:dyDescent="0.25">
      <c r="A794" s="2">
        <v>302396</v>
      </c>
      <c r="B794" s="2" t="s">
        <v>3541</v>
      </c>
      <c r="C794" s="2" t="s">
        <v>497</v>
      </c>
      <c r="D794" s="2" t="s">
        <v>1680</v>
      </c>
      <c r="E794" s="2" t="s">
        <v>77</v>
      </c>
      <c r="F794" s="2">
        <v>31574</v>
      </c>
      <c r="G794" s="2" t="s">
        <v>18</v>
      </c>
      <c r="H794" s="2" t="s">
        <v>16</v>
      </c>
      <c r="I794" s="2" t="s">
        <v>201</v>
      </c>
      <c r="J794" s="2" t="s">
        <v>1231</v>
      </c>
      <c r="K794" s="2">
        <v>2005</v>
      </c>
      <c r="L794" s="2" t="s">
        <v>18</v>
      </c>
    </row>
    <row r="795" spans="1:33" x14ac:dyDescent="0.25">
      <c r="A795" s="2">
        <v>303055</v>
      </c>
      <c r="B795" s="2" t="s">
        <v>1235</v>
      </c>
      <c r="C795" s="2" t="s">
        <v>410</v>
      </c>
      <c r="D795" s="2" t="s">
        <v>1262</v>
      </c>
      <c r="E795" s="2" t="s">
        <v>76</v>
      </c>
      <c r="F795" s="2">
        <v>28057</v>
      </c>
      <c r="G795" s="2" t="s">
        <v>18</v>
      </c>
      <c r="H795" s="2" t="s">
        <v>16</v>
      </c>
      <c r="I795" s="2" t="s">
        <v>201</v>
      </c>
      <c r="J795" s="2" t="s">
        <v>15</v>
      </c>
      <c r="L795" s="2" t="s">
        <v>40</v>
      </c>
    </row>
    <row r="796" spans="1:33" x14ac:dyDescent="0.25">
      <c r="A796" s="2">
        <v>303403</v>
      </c>
      <c r="B796" s="2" t="s">
        <v>3543</v>
      </c>
      <c r="C796" s="2" t="s">
        <v>833</v>
      </c>
      <c r="D796" s="2" t="s">
        <v>234</v>
      </c>
      <c r="E796" s="2" t="s">
        <v>76</v>
      </c>
      <c r="F796" s="2">
        <v>32060</v>
      </c>
      <c r="G796" s="2" t="s">
        <v>3544</v>
      </c>
      <c r="H796" s="2" t="s">
        <v>16</v>
      </c>
      <c r="I796" s="2" t="s">
        <v>201</v>
      </c>
      <c r="J796" s="2" t="s">
        <v>15</v>
      </c>
      <c r="L796" s="2" t="s">
        <v>47</v>
      </c>
    </row>
    <row r="797" spans="1:33" x14ac:dyDescent="0.25">
      <c r="A797" s="2">
        <v>303428</v>
      </c>
      <c r="B797" s="2" t="s">
        <v>4163</v>
      </c>
      <c r="C797" s="2" t="s">
        <v>246</v>
      </c>
      <c r="D797" s="2" t="s">
        <v>829</v>
      </c>
      <c r="E797" s="2" t="s">
        <v>76</v>
      </c>
      <c r="F797" s="2">
        <v>29767</v>
      </c>
      <c r="G797" s="2" t="s">
        <v>18</v>
      </c>
      <c r="H797" s="2" t="s">
        <v>16</v>
      </c>
      <c r="I797" s="2" t="s">
        <v>201</v>
      </c>
      <c r="J797" s="2" t="s">
        <v>1231</v>
      </c>
      <c r="L797" s="2" t="s">
        <v>18</v>
      </c>
    </row>
    <row r="798" spans="1:33" x14ac:dyDescent="0.25">
      <c r="A798" s="2">
        <v>304798</v>
      </c>
      <c r="B798" s="2" t="s">
        <v>3254</v>
      </c>
      <c r="C798" s="2" t="s">
        <v>334</v>
      </c>
      <c r="D798" s="2" t="s">
        <v>3255</v>
      </c>
      <c r="E798" s="2" t="s">
        <v>76</v>
      </c>
      <c r="F798" s="2">
        <v>30747</v>
      </c>
      <c r="G798" s="2" t="s">
        <v>430</v>
      </c>
      <c r="H798" s="2" t="s">
        <v>16</v>
      </c>
      <c r="I798" s="2" t="s">
        <v>201</v>
      </c>
      <c r="J798" s="2" t="s">
        <v>1231</v>
      </c>
      <c r="L798" s="2" t="s">
        <v>70</v>
      </c>
    </row>
    <row r="799" spans="1:33" x14ac:dyDescent="0.25">
      <c r="A799" s="2">
        <v>305702</v>
      </c>
      <c r="B799" s="2" t="s">
        <v>1000</v>
      </c>
      <c r="C799" s="2" t="s">
        <v>229</v>
      </c>
      <c r="D799" s="2" t="s">
        <v>1008</v>
      </c>
      <c r="E799" s="2" t="s">
        <v>76</v>
      </c>
      <c r="F799" s="2">
        <v>29393</v>
      </c>
      <c r="G799" s="2" t="s">
        <v>40</v>
      </c>
      <c r="H799" s="2" t="s">
        <v>16</v>
      </c>
      <c r="I799" s="2" t="s">
        <v>201</v>
      </c>
      <c r="J799" s="2" t="s">
        <v>1231</v>
      </c>
      <c r="L799" s="2" t="s">
        <v>40</v>
      </c>
    </row>
    <row r="800" spans="1:33" x14ac:dyDescent="0.25">
      <c r="A800" s="2">
        <v>306045</v>
      </c>
      <c r="B800" s="2" t="s">
        <v>2756</v>
      </c>
      <c r="C800" s="2" t="s">
        <v>214</v>
      </c>
      <c r="D800" s="2" t="s">
        <v>240</v>
      </c>
      <c r="E800" s="2" t="s">
        <v>76</v>
      </c>
      <c r="F800" s="2">
        <v>30715</v>
      </c>
      <c r="G800" s="2" t="s">
        <v>18</v>
      </c>
      <c r="H800" s="2" t="s">
        <v>16</v>
      </c>
      <c r="I800" s="2" t="s">
        <v>201</v>
      </c>
      <c r="J800" s="2" t="s">
        <v>1231</v>
      </c>
      <c r="L800" s="2" t="s">
        <v>18</v>
      </c>
    </row>
    <row r="801" spans="1:12" x14ac:dyDescent="0.25">
      <c r="A801" s="2">
        <v>307254</v>
      </c>
      <c r="B801" s="2" t="s">
        <v>4164</v>
      </c>
      <c r="C801" s="2" t="s">
        <v>755</v>
      </c>
      <c r="D801" s="2" t="s">
        <v>330</v>
      </c>
      <c r="E801" s="2" t="s">
        <v>77</v>
      </c>
      <c r="F801" s="2">
        <v>30359</v>
      </c>
      <c r="G801" s="2" t="s">
        <v>227</v>
      </c>
      <c r="H801" s="2" t="s">
        <v>16</v>
      </c>
      <c r="I801" s="2" t="s">
        <v>201</v>
      </c>
      <c r="J801" s="2" t="s">
        <v>1231</v>
      </c>
      <c r="L801" s="2" t="s">
        <v>70</v>
      </c>
    </row>
    <row r="802" spans="1:12" x14ac:dyDescent="0.25">
      <c r="A802" s="2">
        <v>307383</v>
      </c>
      <c r="B802" s="2" t="s">
        <v>4165</v>
      </c>
      <c r="C802" s="2" t="s">
        <v>866</v>
      </c>
      <c r="D802" s="2" t="s">
        <v>4166</v>
      </c>
      <c r="E802" s="2" t="s">
        <v>76</v>
      </c>
      <c r="F802" s="2">
        <v>30487</v>
      </c>
      <c r="G802" s="2" t="s">
        <v>967</v>
      </c>
      <c r="H802" s="2" t="s">
        <v>16</v>
      </c>
      <c r="I802" s="2" t="s">
        <v>201</v>
      </c>
      <c r="J802" s="2" t="s">
        <v>1231</v>
      </c>
      <c r="L802" s="2" t="s">
        <v>70</v>
      </c>
    </row>
    <row r="803" spans="1:12" x14ac:dyDescent="0.25">
      <c r="A803" s="2">
        <v>307947</v>
      </c>
      <c r="B803" s="2" t="s">
        <v>3150</v>
      </c>
      <c r="C803" s="2" t="s">
        <v>1136</v>
      </c>
      <c r="D803" s="2" t="s">
        <v>374</v>
      </c>
      <c r="E803" s="2" t="s">
        <v>76</v>
      </c>
      <c r="F803" s="2">
        <v>29076</v>
      </c>
      <c r="G803" s="2" t="s">
        <v>3151</v>
      </c>
      <c r="H803" s="2" t="s">
        <v>16</v>
      </c>
      <c r="I803" s="2" t="s">
        <v>201</v>
      </c>
      <c r="J803" s="2" t="s">
        <v>15</v>
      </c>
      <c r="L803" s="2" t="s">
        <v>61</v>
      </c>
    </row>
    <row r="804" spans="1:12" x14ac:dyDescent="0.25">
      <c r="A804" s="2">
        <v>308574</v>
      </c>
      <c r="B804" s="2" t="s">
        <v>3550</v>
      </c>
      <c r="C804" s="2" t="s">
        <v>266</v>
      </c>
      <c r="D804" s="2" t="s">
        <v>2066</v>
      </c>
      <c r="E804" s="2" t="s">
        <v>76</v>
      </c>
      <c r="F804" s="2">
        <v>31512</v>
      </c>
      <c r="G804" s="2" t="s">
        <v>30</v>
      </c>
      <c r="H804" s="2" t="s">
        <v>16</v>
      </c>
      <c r="I804" s="2" t="s">
        <v>201</v>
      </c>
      <c r="J804" s="2" t="s">
        <v>1231</v>
      </c>
      <c r="L804" s="2" t="s">
        <v>30</v>
      </c>
    </row>
    <row r="805" spans="1:12" x14ac:dyDescent="0.25">
      <c r="A805" s="2">
        <v>309043</v>
      </c>
      <c r="B805" s="2" t="s">
        <v>4167</v>
      </c>
      <c r="C805" s="2" t="s">
        <v>290</v>
      </c>
      <c r="D805" s="2" t="s">
        <v>4168</v>
      </c>
      <c r="E805" s="2" t="s">
        <v>76</v>
      </c>
      <c r="F805" s="2">
        <v>32314</v>
      </c>
      <c r="G805" s="2" t="s">
        <v>18</v>
      </c>
      <c r="H805" s="2" t="s">
        <v>19</v>
      </c>
      <c r="I805" s="2" t="s">
        <v>201</v>
      </c>
      <c r="J805" s="2" t="s">
        <v>1231</v>
      </c>
      <c r="L805" s="2" t="s">
        <v>18</v>
      </c>
    </row>
    <row r="806" spans="1:12" x14ac:dyDescent="0.25">
      <c r="A806" s="2">
        <v>309732</v>
      </c>
      <c r="B806" s="2" t="s">
        <v>3551</v>
      </c>
      <c r="C806" s="2" t="s">
        <v>345</v>
      </c>
      <c r="D806" s="2" t="s">
        <v>212</v>
      </c>
      <c r="E806" s="2" t="s">
        <v>76</v>
      </c>
      <c r="F806" s="2">
        <v>31361</v>
      </c>
      <c r="G806" s="2" t="s">
        <v>783</v>
      </c>
      <c r="H806" s="2" t="s">
        <v>16</v>
      </c>
      <c r="I806" s="2" t="s">
        <v>201</v>
      </c>
      <c r="J806" s="2" t="s">
        <v>1231</v>
      </c>
      <c r="L806" s="2" t="s">
        <v>30</v>
      </c>
    </row>
    <row r="807" spans="1:12" x14ac:dyDescent="0.25">
      <c r="A807" s="2">
        <v>309769</v>
      </c>
      <c r="B807" s="2" t="s">
        <v>1273</v>
      </c>
      <c r="C807" s="2" t="s">
        <v>246</v>
      </c>
      <c r="D807" s="2" t="s">
        <v>312</v>
      </c>
      <c r="E807" s="2" t="s">
        <v>76</v>
      </c>
      <c r="F807" s="2">
        <v>30552</v>
      </c>
      <c r="G807" s="2" t="s">
        <v>899</v>
      </c>
      <c r="H807" s="2" t="s">
        <v>16</v>
      </c>
      <c r="I807" s="2" t="s">
        <v>201</v>
      </c>
      <c r="J807" s="2" t="s">
        <v>1231</v>
      </c>
      <c r="L807" s="2" t="s">
        <v>18</v>
      </c>
    </row>
    <row r="808" spans="1:12" x14ac:dyDescent="0.25">
      <c r="A808" s="2">
        <v>310679</v>
      </c>
      <c r="B808" s="2" t="s">
        <v>680</v>
      </c>
      <c r="C808" s="2" t="s">
        <v>252</v>
      </c>
      <c r="D808" s="2" t="s">
        <v>674</v>
      </c>
      <c r="E808" s="2" t="s">
        <v>76</v>
      </c>
      <c r="F808" s="2">
        <v>31625</v>
      </c>
      <c r="G808" s="2" t="s">
        <v>40</v>
      </c>
      <c r="H808" s="2" t="s">
        <v>16</v>
      </c>
      <c r="I808" s="2" t="s">
        <v>201</v>
      </c>
      <c r="J808" s="2" t="s">
        <v>1231</v>
      </c>
      <c r="L808" s="2" t="s">
        <v>18</v>
      </c>
    </row>
    <row r="809" spans="1:12" x14ac:dyDescent="0.25">
      <c r="A809" s="2">
        <v>311352</v>
      </c>
      <c r="B809" s="2" t="s">
        <v>4169</v>
      </c>
      <c r="C809" s="2" t="s">
        <v>214</v>
      </c>
      <c r="D809" s="2" t="s">
        <v>439</v>
      </c>
      <c r="E809" s="2" t="s">
        <v>76</v>
      </c>
      <c r="F809" s="2">
        <v>23012</v>
      </c>
      <c r="G809" s="2" t="s">
        <v>37</v>
      </c>
      <c r="H809" s="2" t="s">
        <v>16</v>
      </c>
      <c r="I809" s="2" t="s">
        <v>201</v>
      </c>
      <c r="J809" s="2" t="s">
        <v>1231</v>
      </c>
      <c r="L809" s="2" t="s">
        <v>37</v>
      </c>
    </row>
    <row r="810" spans="1:12" x14ac:dyDescent="0.25">
      <c r="A810" s="2">
        <v>312083</v>
      </c>
      <c r="B810" s="2" t="s">
        <v>3552</v>
      </c>
      <c r="C810" s="2" t="s">
        <v>307</v>
      </c>
      <c r="D810" s="2" t="s">
        <v>315</v>
      </c>
      <c r="E810" s="2" t="s">
        <v>76</v>
      </c>
      <c r="F810" s="2">
        <v>29254</v>
      </c>
      <c r="G810" s="2" t="s">
        <v>430</v>
      </c>
      <c r="H810" s="2" t="s">
        <v>16</v>
      </c>
      <c r="I810" s="2" t="s">
        <v>201</v>
      </c>
      <c r="J810" s="2" t="s">
        <v>1231</v>
      </c>
      <c r="L810" s="2" t="s">
        <v>30</v>
      </c>
    </row>
    <row r="811" spans="1:12" x14ac:dyDescent="0.25">
      <c r="A811" s="2">
        <v>312452</v>
      </c>
      <c r="B811" s="2" t="s">
        <v>3305</v>
      </c>
      <c r="C811" s="2" t="s">
        <v>3306</v>
      </c>
      <c r="D811" s="2" t="s">
        <v>1141</v>
      </c>
      <c r="E811" s="2" t="s">
        <v>77</v>
      </c>
      <c r="F811" s="2">
        <v>30972</v>
      </c>
      <c r="G811" s="2" t="s">
        <v>18</v>
      </c>
      <c r="H811" s="2" t="s">
        <v>16</v>
      </c>
      <c r="I811" s="2" t="s">
        <v>201</v>
      </c>
      <c r="J811" s="2" t="s">
        <v>1231</v>
      </c>
      <c r="L811" s="2" t="s">
        <v>30</v>
      </c>
    </row>
    <row r="812" spans="1:12" x14ac:dyDescent="0.25">
      <c r="A812" s="2">
        <v>313059</v>
      </c>
      <c r="B812" s="2" t="s">
        <v>4170</v>
      </c>
      <c r="C812" s="2" t="s">
        <v>254</v>
      </c>
      <c r="D812" s="2" t="s">
        <v>719</v>
      </c>
      <c r="E812" s="2" t="s">
        <v>76</v>
      </c>
      <c r="F812" s="2">
        <v>31048</v>
      </c>
      <c r="G812" s="2" t="s">
        <v>481</v>
      </c>
      <c r="H812" s="2" t="s">
        <v>16</v>
      </c>
      <c r="I812" s="2" t="s">
        <v>201</v>
      </c>
      <c r="J812" s="2" t="s">
        <v>1231</v>
      </c>
      <c r="L812" s="2" t="s">
        <v>67</v>
      </c>
    </row>
    <row r="813" spans="1:12" x14ac:dyDescent="0.25">
      <c r="A813" s="2">
        <v>315095</v>
      </c>
      <c r="B813" s="2" t="s">
        <v>4171</v>
      </c>
      <c r="C813" s="2" t="s">
        <v>214</v>
      </c>
      <c r="D813" s="2" t="s">
        <v>4172</v>
      </c>
      <c r="E813" s="2" t="s">
        <v>76</v>
      </c>
      <c r="F813" s="2">
        <v>32162</v>
      </c>
      <c r="G813" s="2" t="s">
        <v>4173</v>
      </c>
      <c r="H813" s="2" t="s">
        <v>16</v>
      </c>
      <c r="I813" s="2" t="s">
        <v>201</v>
      </c>
      <c r="J813" s="2" t="s">
        <v>15</v>
      </c>
      <c r="L813" s="2" t="s">
        <v>67</v>
      </c>
    </row>
    <row r="814" spans="1:12" x14ac:dyDescent="0.25">
      <c r="A814" s="2">
        <v>315831</v>
      </c>
      <c r="B814" s="2" t="s">
        <v>2843</v>
      </c>
      <c r="C814" s="2" t="s">
        <v>1326</v>
      </c>
      <c r="D814" s="2" t="s">
        <v>1433</v>
      </c>
      <c r="E814" s="2" t="s">
        <v>76</v>
      </c>
      <c r="F814" s="2">
        <v>32334</v>
      </c>
      <c r="G814" s="2" t="s">
        <v>30</v>
      </c>
      <c r="H814" s="2" t="s">
        <v>16</v>
      </c>
      <c r="I814" s="2" t="s">
        <v>201</v>
      </c>
    </row>
    <row r="815" spans="1:12" x14ac:dyDescent="0.25">
      <c r="A815" s="2">
        <v>315964</v>
      </c>
      <c r="B815" s="2" t="s">
        <v>3559</v>
      </c>
      <c r="C815" s="2" t="s">
        <v>640</v>
      </c>
      <c r="D815" s="2" t="s">
        <v>407</v>
      </c>
      <c r="E815" s="2" t="s">
        <v>76</v>
      </c>
      <c r="F815" s="2">
        <v>32978</v>
      </c>
      <c r="G815" s="2" t="s">
        <v>67</v>
      </c>
      <c r="H815" s="2" t="s">
        <v>16</v>
      </c>
      <c r="I815" s="2" t="s">
        <v>201</v>
      </c>
      <c r="J815" s="2" t="s">
        <v>1231</v>
      </c>
      <c r="L815" s="2" t="s">
        <v>67</v>
      </c>
    </row>
    <row r="816" spans="1:12" x14ac:dyDescent="0.25">
      <c r="A816" s="2">
        <v>316102</v>
      </c>
      <c r="B816" s="2" t="s">
        <v>3560</v>
      </c>
      <c r="C816" s="2" t="s">
        <v>229</v>
      </c>
      <c r="D816" s="2" t="s">
        <v>2015</v>
      </c>
      <c r="E816" s="2" t="s">
        <v>76</v>
      </c>
      <c r="F816" s="2">
        <v>32626</v>
      </c>
      <c r="G816" s="2" t="s">
        <v>213</v>
      </c>
      <c r="H816" s="2" t="s">
        <v>16</v>
      </c>
      <c r="I816" s="2" t="s">
        <v>201</v>
      </c>
      <c r="J816" s="2" t="s">
        <v>1231</v>
      </c>
      <c r="L816" s="2" t="s">
        <v>18</v>
      </c>
    </row>
    <row r="817" spans="1:20" x14ac:dyDescent="0.25">
      <c r="A817" s="2">
        <v>316302</v>
      </c>
      <c r="B817" s="2" t="s">
        <v>3563</v>
      </c>
      <c r="C817" s="2" t="s">
        <v>214</v>
      </c>
      <c r="D817" s="2" t="s">
        <v>375</v>
      </c>
      <c r="E817" s="2" t="s">
        <v>77</v>
      </c>
      <c r="F817" s="2">
        <v>32514</v>
      </c>
      <c r="G817" s="2" t="s">
        <v>37</v>
      </c>
      <c r="H817" s="2" t="s">
        <v>16</v>
      </c>
      <c r="I817" s="2" t="s">
        <v>201</v>
      </c>
      <c r="J817" s="2" t="s">
        <v>1231</v>
      </c>
      <c r="L817" s="2" t="s">
        <v>67</v>
      </c>
    </row>
    <row r="818" spans="1:20" x14ac:dyDescent="0.25">
      <c r="A818" s="2">
        <v>316475</v>
      </c>
      <c r="B818" s="2" t="s">
        <v>2196</v>
      </c>
      <c r="C818" s="2" t="s">
        <v>246</v>
      </c>
      <c r="D818" s="2" t="s">
        <v>2197</v>
      </c>
      <c r="E818" s="2" t="s">
        <v>76</v>
      </c>
      <c r="F818" s="2">
        <v>35256</v>
      </c>
      <c r="G818" s="2" t="s">
        <v>2198</v>
      </c>
      <c r="H818" s="2" t="s">
        <v>16</v>
      </c>
      <c r="I818" s="2" t="s">
        <v>201</v>
      </c>
      <c r="J818" s="2" t="s">
        <v>1231</v>
      </c>
      <c r="L818" s="2" t="s">
        <v>47</v>
      </c>
    </row>
    <row r="819" spans="1:20" x14ac:dyDescent="0.25">
      <c r="A819" s="2">
        <v>316733</v>
      </c>
      <c r="B819" s="2" t="s">
        <v>2316</v>
      </c>
      <c r="C819" s="2" t="s">
        <v>733</v>
      </c>
      <c r="D819" s="2" t="s">
        <v>308</v>
      </c>
      <c r="E819" s="2" t="s">
        <v>76</v>
      </c>
      <c r="F819" s="2">
        <v>29830</v>
      </c>
      <c r="G819" s="2" t="s">
        <v>18</v>
      </c>
      <c r="H819" s="2" t="s">
        <v>16</v>
      </c>
      <c r="I819" s="2" t="s">
        <v>201</v>
      </c>
      <c r="J819" s="2" t="s">
        <v>1231</v>
      </c>
      <c r="L819" s="2" t="s">
        <v>18</v>
      </c>
    </row>
    <row r="820" spans="1:20" x14ac:dyDescent="0.25">
      <c r="A820" s="2">
        <v>317312</v>
      </c>
      <c r="B820" s="2" t="s">
        <v>1580</v>
      </c>
      <c r="C820" s="2" t="s">
        <v>379</v>
      </c>
      <c r="D820" s="2" t="s">
        <v>2501</v>
      </c>
      <c r="E820" s="2" t="s">
        <v>76</v>
      </c>
      <c r="F820" s="2">
        <v>28294</v>
      </c>
      <c r="G820" s="2" t="s">
        <v>2078</v>
      </c>
      <c r="H820" s="2" t="s">
        <v>16</v>
      </c>
      <c r="I820" s="2" t="s">
        <v>201</v>
      </c>
      <c r="J820" s="2" t="s">
        <v>1231</v>
      </c>
      <c r="L820" s="2" t="s">
        <v>30</v>
      </c>
    </row>
    <row r="821" spans="1:20" x14ac:dyDescent="0.25">
      <c r="A821" s="2">
        <v>317537</v>
      </c>
      <c r="B821" s="2" t="s">
        <v>3569</v>
      </c>
      <c r="C821" s="2" t="s">
        <v>337</v>
      </c>
      <c r="D821" s="2" t="s">
        <v>224</v>
      </c>
      <c r="E821" s="2" t="s">
        <v>76</v>
      </c>
      <c r="F821" s="2">
        <v>32163</v>
      </c>
      <c r="G821" s="2" t="s">
        <v>40</v>
      </c>
      <c r="H821" s="2" t="s">
        <v>16</v>
      </c>
      <c r="I821" s="2" t="s">
        <v>201</v>
      </c>
      <c r="J821" s="2" t="s">
        <v>1231</v>
      </c>
      <c r="L821" s="2" t="s">
        <v>40</v>
      </c>
    </row>
    <row r="822" spans="1:20" x14ac:dyDescent="0.25">
      <c r="A822" s="2">
        <v>317925</v>
      </c>
      <c r="B822" s="2" t="s">
        <v>2955</v>
      </c>
      <c r="C822" s="2" t="s">
        <v>229</v>
      </c>
      <c r="D822" s="2" t="s">
        <v>417</v>
      </c>
      <c r="E822" s="2" t="s">
        <v>76</v>
      </c>
      <c r="F822" s="2">
        <v>33263</v>
      </c>
      <c r="G822" s="2" t="s">
        <v>433</v>
      </c>
      <c r="H822" s="2" t="s">
        <v>16</v>
      </c>
      <c r="I822" s="2" t="s">
        <v>201</v>
      </c>
      <c r="J822" s="2" t="s">
        <v>1231</v>
      </c>
      <c r="L822" s="2" t="s">
        <v>30</v>
      </c>
    </row>
    <row r="823" spans="1:20" x14ac:dyDescent="0.25">
      <c r="A823" s="2">
        <v>317947</v>
      </c>
      <c r="B823" s="2" t="s">
        <v>2650</v>
      </c>
      <c r="C823" s="2" t="s">
        <v>337</v>
      </c>
      <c r="D823" s="2" t="s">
        <v>404</v>
      </c>
      <c r="E823" s="2" t="s">
        <v>77</v>
      </c>
      <c r="F823" s="2">
        <v>30912</v>
      </c>
      <c r="G823" s="2" t="s">
        <v>646</v>
      </c>
      <c r="H823" s="2" t="s">
        <v>16</v>
      </c>
      <c r="I823" s="2" t="s">
        <v>201</v>
      </c>
      <c r="J823" s="2" t="s">
        <v>1231</v>
      </c>
      <c r="L823" s="2" t="s">
        <v>30</v>
      </c>
    </row>
    <row r="824" spans="1:20" x14ac:dyDescent="0.25">
      <c r="A824" s="2">
        <v>317970</v>
      </c>
      <c r="B824" s="2" t="s">
        <v>2956</v>
      </c>
      <c r="C824" s="2" t="s">
        <v>477</v>
      </c>
      <c r="D824" s="2" t="s">
        <v>447</v>
      </c>
      <c r="E824" s="2" t="s">
        <v>76</v>
      </c>
      <c r="F824" s="2">
        <v>29063</v>
      </c>
      <c r="G824" s="2" t="s">
        <v>217</v>
      </c>
      <c r="H824" s="2" t="s">
        <v>16</v>
      </c>
      <c r="I824" s="2" t="s">
        <v>201</v>
      </c>
      <c r="J824" s="2" t="s">
        <v>1231</v>
      </c>
      <c r="L824" s="2" t="s">
        <v>18</v>
      </c>
    </row>
    <row r="825" spans="1:20" x14ac:dyDescent="0.25">
      <c r="A825" s="2">
        <v>318018</v>
      </c>
      <c r="B825" s="2" t="s">
        <v>3195</v>
      </c>
      <c r="C825" s="2" t="s">
        <v>351</v>
      </c>
      <c r="D825" s="2" t="s">
        <v>1012</v>
      </c>
      <c r="E825" s="2" t="s">
        <v>76</v>
      </c>
      <c r="F825" s="2">
        <v>29647</v>
      </c>
      <c r="G825" s="2" t="s">
        <v>18</v>
      </c>
      <c r="H825" s="2" t="s">
        <v>16</v>
      </c>
      <c r="I825" s="2" t="s">
        <v>201</v>
      </c>
    </row>
    <row r="826" spans="1:20" x14ac:dyDescent="0.25">
      <c r="A826" s="2">
        <v>318154</v>
      </c>
      <c r="B826" s="2" t="s">
        <v>4175</v>
      </c>
      <c r="C826" s="2" t="s">
        <v>229</v>
      </c>
      <c r="D826" s="2" t="s">
        <v>447</v>
      </c>
      <c r="E826" s="2" t="s">
        <v>77</v>
      </c>
      <c r="F826" s="2">
        <v>31965</v>
      </c>
      <c r="G826" s="2" t="s">
        <v>213</v>
      </c>
      <c r="H826" s="2" t="s">
        <v>16</v>
      </c>
      <c r="I826" s="2" t="s">
        <v>201</v>
      </c>
      <c r="J826" s="2" t="s">
        <v>15</v>
      </c>
      <c r="L826" s="2" t="s">
        <v>18</v>
      </c>
    </row>
    <row r="827" spans="1:20" x14ac:dyDescent="0.25">
      <c r="A827" s="2">
        <v>318342</v>
      </c>
      <c r="B827" s="2" t="s">
        <v>3570</v>
      </c>
      <c r="C827" s="2" t="s">
        <v>1391</v>
      </c>
      <c r="D827" s="2" t="s">
        <v>1240</v>
      </c>
      <c r="E827" s="2" t="s">
        <v>77</v>
      </c>
      <c r="F827" s="2">
        <v>32138</v>
      </c>
      <c r="G827" s="2" t="s">
        <v>3571</v>
      </c>
      <c r="H827" s="2" t="s">
        <v>16</v>
      </c>
      <c r="I827" s="2" t="s">
        <v>201</v>
      </c>
      <c r="J827" s="2" t="s">
        <v>1231</v>
      </c>
      <c r="L827" s="2" t="s">
        <v>40</v>
      </c>
    </row>
    <row r="828" spans="1:20" x14ac:dyDescent="0.25">
      <c r="A828" s="2">
        <v>318460</v>
      </c>
      <c r="B828" s="2" t="s">
        <v>2490</v>
      </c>
      <c r="C828" s="2" t="s">
        <v>683</v>
      </c>
      <c r="D828" s="2" t="s">
        <v>1008</v>
      </c>
      <c r="E828" s="2" t="s">
        <v>76</v>
      </c>
      <c r="F828" s="2">
        <v>29250</v>
      </c>
      <c r="G828" s="2" t="s">
        <v>721</v>
      </c>
      <c r="H828" s="2" t="s">
        <v>16</v>
      </c>
      <c r="I828" s="2" t="s">
        <v>201</v>
      </c>
      <c r="J828" s="2" t="s">
        <v>15</v>
      </c>
      <c r="L828" s="2" t="s">
        <v>37</v>
      </c>
    </row>
    <row r="829" spans="1:20" x14ac:dyDescent="0.25">
      <c r="A829" s="2">
        <v>318593</v>
      </c>
      <c r="B829" s="2" t="s">
        <v>3572</v>
      </c>
      <c r="C829" s="2" t="s">
        <v>221</v>
      </c>
      <c r="D829" s="2" t="s">
        <v>706</v>
      </c>
      <c r="E829" s="2" t="s">
        <v>76</v>
      </c>
      <c r="F829" s="2">
        <v>32674</v>
      </c>
      <c r="G829" s="2" t="s">
        <v>18</v>
      </c>
      <c r="H829" s="2" t="s">
        <v>16</v>
      </c>
      <c r="I829" s="2" t="s">
        <v>201</v>
      </c>
      <c r="J829" s="2" t="s">
        <v>1231</v>
      </c>
      <c r="L829" s="2" t="s">
        <v>18</v>
      </c>
    </row>
    <row r="830" spans="1:20" x14ac:dyDescent="0.25">
      <c r="A830" s="2">
        <v>318779</v>
      </c>
      <c r="B830" s="2" t="s">
        <v>4177</v>
      </c>
      <c r="C830" s="2" t="s">
        <v>862</v>
      </c>
      <c r="D830" s="2" t="s">
        <v>4178</v>
      </c>
      <c r="E830" s="2" t="s">
        <v>76</v>
      </c>
      <c r="F830" s="2">
        <v>31536</v>
      </c>
      <c r="G830" s="2" t="s">
        <v>18</v>
      </c>
      <c r="H830" s="2" t="s">
        <v>16</v>
      </c>
      <c r="I830" s="2" t="s">
        <v>201</v>
      </c>
      <c r="J830" s="2" t="s">
        <v>1231</v>
      </c>
      <c r="L830" s="2" t="s">
        <v>18</v>
      </c>
    </row>
    <row r="831" spans="1:20" x14ac:dyDescent="0.25">
      <c r="A831" s="2">
        <v>318796</v>
      </c>
      <c r="B831" s="2" t="s">
        <v>3307</v>
      </c>
      <c r="C831" s="2" t="s">
        <v>351</v>
      </c>
      <c r="D831" s="2" t="s">
        <v>658</v>
      </c>
      <c r="E831" s="2" t="s">
        <v>77</v>
      </c>
      <c r="F831" s="2">
        <v>32220</v>
      </c>
      <c r="G831" s="2" t="s">
        <v>18</v>
      </c>
      <c r="H831" s="2" t="s">
        <v>16</v>
      </c>
      <c r="I831" s="2" t="s">
        <v>201</v>
      </c>
      <c r="J831" s="2" t="s">
        <v>15</v>
      </c>
      <c r="L831" s="2" t="s">
        <v>18</v>
      </c>
    </row>
    <row r="832" spans="1:20" x14ac:dyDescent="0.25">
      <c r="A832" s="2">
        <v>318918</v>
      </c>
      <c r="B832" s="2" t="s">
        <v>3573</v>
      </c>
      <c r="C832" s="2" t="s">
        <v>2594</v>
      </c>
      <c r="D832" s="2" t="s">
        <v>732</v>
      </c>
      <c r="E832" s="2" t="s">
        <v>76</v>
      </c>
      <c r="F832" s="2">
        <v>33240</v>
      </c>
      <c r="G832" s="2" t="s">
        <v>1520</v>
      </c>
      <c r="H832" s="2" t="s">
        <v>16</v>
      </c>
      <c r="I832" s="2" t="s">
        <v>201</v>
      </c>
      <c r="R832" s="2">
        <v>4930</v>
      </c>
      <c r="S832" s="2">
        <v>45511</v>
      </c>
      <c r="T832" s="2">
        <v>2000</v>
      </c>
    </row>
    <row r="833" spans="1:20" x14ac:dyDescent="0.25">
      <c r="A833" s="2">
        <v>319104</v>
      </c>
      <c r="B833" s="2" t="s">
        <v>3575</v>
      </c>
      <c r="C833" s="2" t="s">
        <v>379</v>
      </c>
      <c r="D833" s="2" t="s">
        <v>452</v>
      </c>
      <c r="E833" s="2" t="s">
        <v>76</v>
      </c>
      <c r="F833" s="2">
        <v>33849</v>
      </c>
      <c r="G833" s="2" t="s">
        <v>18</v>
      </c>
      <c r="H833" s="2" t="s">
        <v>16</v>
      </c>
      <c r="I833" s="2" t="s">
        <v>201</v>
      </c>
      <c r="J833" s="2" t="s">
        <v>1231</v>
      </c>
      <c r="L833" s="2" t="s">
        <v>73</v>
      </c>
      <c r="R833" s="2">
        <v>4698</v>
      </c>
      <c r="S833" s="2">
        <v>45498</v>
      </c>
      <c r="T833" s="2">
        <v>40000</v>
      </c>
    </row>
    <row r="834" spans="1:20" x14ac:dyDescent="0.25">
      <c r="A834" s="2">
        <v>319139</v>
      </c>
      <c r="B834" s="2" t="s">
        <v>3576</v>
      </c>
      <c r="C834" s="2" t="s">
        <v>830</v>
      </c>
      <c r="D834" s="2" t="s">
        <v>2015</v>
      </c>
      <c r="E834" s="2" t="s">
        <v>76</v>
      </c>
      <c r="F834" s="2">
        <v>33936</v>
      </c>
      <c r="G834" s="2" t="s">
        <v>18</v>
      </c>
      <c r="H834" s="2" t="s">
        <v>16</v>
      </c>
      <c r="I834" s="2" t="s">
        <v>201</v>
      </c>
      <c r="J834" s="2" t="s">
        <v>1231</v>
      </c>
      <c r="L834" s="2" t="s">
        <v>18</v>
      </c>
    </row>
    <row r="835" spans="1:20" x14ac:dyDescent="0.25">
      <c r="A835" s="2">
        <v>319210</v>
      </c>
      <c r="B835" s="2" t="s">
        <v>4180</v>
      </c>
      <c r="C835" s="2" t="s">
        <v>229</v>
      </c>
      <c r="D835" s="2" t="s">
        <v>2205</v>
      </c>
      <c r="E835" s="2" t="s">
        <v>77</v>
      </c>
      <c r="F835" s="2">
        <v>30961</v>
      </c>
      <c r="G835" s="2" t="s">
        <v>430</v>
      </c>
      <c r="H835" s="2" t="s">
        <v>16</v>
      </c>
      <c r="I835" s="2" t="s">
        <v>201</v>
      </c>
      <c r="J835" s="2" t="s">
        <v>1231</v>
      </c>
      <c r="L835" s="2" t="s">
        <v>30</v>
      </c>
    </row>
    <row r="836" spans="1:20" x14ac:dyDescent="0.25">
      <c r="A836" s="2">
        <v>319342</v>
      </c>
      <c r="B836" s="2" t="s">
        <v>3256</v>
      </c>
      <c r="C836" s="2" t="s">
        <v>214</v>
      </c>
      <c r="D836" s="2" t="s">
        <v>367</v>
      </c>
      <c r="E836" s="2" t="s">
        <v>76</v>
      </c>
      <c r="F836" s="2">
        <v>31778</v>
      </c>
      <c r="G836" s="2" t="s">
        <v>18</v>
      </c>
      <c r="H836" s="2" t="s">
        <v>16</v>
      </c>
      <c r="I836" s="2" t="s">
        <v>201</v>
      </c>
      <c r="J836" s="2" t="s">
        <v>1231</v>
      </c>
      <c r="L836" s="2" t="s">
        <v>58</v>
      </c>
    </row>
    <row r="837" spans="1:20" x14ac:dyDescent="0.25">
      <c r="A837" s="2">
        <v>319345</v>
      </c>
      <c r="B837" s="2" t="s">
        <v>4626</v>
      </c>
      <c r="C837" s="2" t="s">
        <v>214</v>
      </c>
      <c r="D837" s="2" t="s">
        <v>489</v>
      </c>
      <c r="I837" s="2" t="s">
        <v>201</v>
      </c>
    </row>
    <row r="838" spans="1:20" x14ac:dyDescent="0.25">
      <c r="A838" s="2">
        <v>319462</v>
      </c>
      <c r="B838" s="2" t="s">
        <v>2591</v>
      </c>
      <c r="C838" s="2" t="s">
        <v>214</v>
      </c>
      <c r="D838" s="2" t="s">
        <v>2592</v>
      </c>
      <c r="E838" s="2" t="s">
        <v>76</v>
      </c>
      <c r="F838" s="2">
        <v>33604</v>
      </c>
      <c r="G838" s="2" t="s">
        <v>1026</v>
      </c>
      <c r="H838" s="2" t="s">
        <v>16</v>
      </c>
      <c r="I838" s="2" t="s">
        <v>201</v>
      </c>
      <c r="J838" s="2" t="s">
        <v>1231</v>
      </c>
      <c r="L838" s="2" t="s">
        <v>47</v>
      </c>
    </row>
    <row r="839" spans="1:20" x14ac:dyDescent="0.25">
      <c r="A839" s="2">
        <v>319586</v>
      </c>
      <c r="B839" s="2" t="s">
        <v>2844</v>
      </c>
      <c r="C839" s="2" t="s">
        <v>252</v>
      </c>
      <c r="E839" s="2" t="s">
        <v>76</v>
      </c>
      <c r="H839" s="2" t="s">
        <v>16</v>
      </c>
      <c r="I839" s="2" t="s">
        <v>201</v>
      </c>
    </row>
    <row r="840" spans="1:20" x14ac:dyDescent="0.25">
      <c r="A840" s="2">
        <v>319781</v>
      </c>
      <c r="B840" s="2" t="s">
        <v>2213</v>
      </c>
      <c r="C840" s="2" t="s">
        <v>225</v>
      </c>
      <c r="D840" s="2" t="s">
        <v>394</v>
      </c>
      <c r="E840" s="2" t="s">
        <v>76</v>
      </c>
      <c r="F840" s="2">
        <v>33970</v>
      </c>
      <c r="G840" s="2" t="s">
        <v>2214</v>
      </c>
      <c r="H840" s="2" t="s">
        <v>16</v>
      </c>
      <c r="I840" s="2" t="s">
        <v>201</v>
      </c>
      <c r="J840" s="2" t="s">
        <v>15</v>
      </c>
      <c r="L840" s="2" t="s">
        <v>61</v>
      </c>
    </row>
    <row r="841" spans="1:20" x14ac:dyDescent="0.25">
      <c r="A841" s="2">
        <v>319816</v>
      </c>
      <c r="B841" s="2" t="s">
        <v>2567</v>
      </c>
      <c r="C841" s="2" t="s">
        <v>689</v>
      </c>
      <c r="D841" s="2" t="s">
        <v>286</v>
      </c>
      <c r="E841" s="2" t="s">
        <v>77</v>
      </c>
      <c r="F841" s="2">
        <v>33273</v>
      </c>
      <c r="G841" s="2" t="s">
        <v>18</v>
      </c>
      <c r="H841" s="2" t="s">
        <v>16</v>
      </c>
      <c r="I841" s="2" t="s">
        <v>201</v>
      </c>
      <c r="J841" s="2" t="s">
        <v>1231</v>
      </c>
      <c r="L841" s="2" t="s">
        <v>18</v>
      </c>
    </row>
    <row r="842" spans="1:20" x14ac:dyDescent="0.25">
      <c r="A842" s="2">
        <v>319835</v>
      </c>
      <c r="B842" s="2" t="s">
        <v>3582</v>
      </c>
      <c r="C842" s="2" t="s">
        <v>627</v>
      </c>
      <c r="D842" s="2" t="s">
        <v>1012</v>
      </c>
      <c r="E842" s="2" t="s">
        <v>77</v>
      </c>
      <c r="F842" s="2">
        <v>33745</v>
      </c>
      <c r="G842" s="2" t="s">
        <v>18</v>
      </c>
      <c r="H842" s="2" t="s">
        <v>16</v>
      </c>
      <c r="I842" s="2" t="s">
        <v>201</v>
      </c>
      <c r="J842" s="2" t="s">
        <v>1231</v>
      </c>
      <c r="L842" s="2" t="s">
        <v>73</v>
      </c>
    </row>
    <row r="843" spans="1:20" x14ac:dyDescent="0.25">
      <c r="A843" s="2">
        <v>319868</v>
      </c>
      <c r="B843" s="2" t="s">
        <v>3257</v>
      </c>
      <c r="C843" s="2" t="s">
        <v>341</v>
      </c>
      <c r="D843" s="2" t="s">
        <v>300</v>
      </c>
      <c r="E843" s="2" t="s">
        <v>76</v>
      </c>
      <c r="F843" s="2">
        <v>33765</v>
      </c>
      <c r="G843" s="2" t="s">
        <v>18</v>
      </c>
      <c r="H843" s="2" t="s">
        <v>16</v>
      </c>
      <c r="I843" s="2" t="s">
        <v>201</v>
      </c>
      <c r="J843" s="2" t="s">
        <v>1231</v>
      </c>
      <c r="L843" s="2" t="s">
        <v>18</v>
      </c>
    </row>
    <row r="844" spans="1:20" x14ac:dyDescent="0.25">
      <c r="A844" s="2">
        <v>320143</v>
      </c>
      <c r="B844" s="2" t="s">
        <v>4181</v>
      </c>
      <c r="C844" s="2" t="s">
        <v>214</v>
      </c>
      <c r="D844" s="2" t="s">
        <v>4182</v>
      </c>
      <c r="E844" s="2" t="s">
        <v>76</v>
      </c>
      <c r="F844" s="2">
        <v>33184</v>
      </c>
      <c r="G844" s="2" t="s">
        <v>4183</v>
      </c>
      <c r="H844" s="2" t="s">
        <v>16</v>
      </c>
      <c r="I844" s="2" t="s">
        <v>201</v>
      </c>
      <c r="J844" s="2" t="s">
        <v>1231</v>
      </c>
      <c r="L844" s="2" t="s">
        <v>55</v>
      </c>
    </row>
    <row r="845" spans="1:20" x14ac:dyDescent="0.25">
      <c r="A845" s="2">
        <v>320153</v>
      </c>
      <c r="B845" s="2" t="s">
        <v>4184</v>
      </c>
      <c r="C845" s="2" t="s">
        <v>341</v>
      </c>
      <c r="D845" s="2" t="s">
        <v>4185</v>
      </c>
      <c r="E845" s="2" t="s">
        <v>76</v>
      </c>
      <c r="F845" s="2">
        <v>30102</v>
      </c>
      <c r="G845" s="2" t="s">
        <v>18</v>
      </c>
      <c r="H845" s="2" t="s">
        <v>16</v>
      </c>
      <c r="I845" s="2" t="s">
        <v>201</v>
      </c>
      <c r="J845" s="2" t="s">
        <v>1231</v>
      </c>
      <c r="L845" s="2" t="s">
        <v>30</v>
      </c>
    </row>
    <row r="846" spans="1:20" x14ac:dyDescent="0.25">
      <c r="A846" s="2">
        <v>320455</v>
      </c>
      <c r="B846" s="2" t="s">
        <v>2317</v>
      </c>
      <c r="C846" s="2" t="s">
        <v>649</v>
      </c>
      <c r="D846" s="2" t="s">
        <v>1683</v>
      </c>
      <c r="E846" s="2" t="s">
        <v>77</v>
      </c>
      <c r="F846" s="2">
        <v>31245</v>
      </c>
      <c r="G846" s="2" t="s">
        <v>18</v>
      </c>
      <c r="H846" s="2" t="s">
        <v>16</v>
      </c>
      <c r="I846" s="2" t="s">
        <v>201</v>
      </c>
      <c r="J846" s="2" t="s">
        <v>1231</v>
      </c>
      <c r="L846" s="2" t="s">
        <v>18</v>
      </c>
    </row>
    <row r="847" spans="1:20" x14ac:dyDescent="0.25">
      <c r="A847" s="2">
        <v>320711</v>
      </c>
      <c r="B847" s="2" t="s">
        <v>3588</v>
      </c>
      <c r="C847" s="2" t="s">
        <v>3589</v>
      </c>
      <c r="D847" s="2" t="s">
        <v>234</v>
      </c>
      <c r="E847" s="2" t="s">
        <v>76</v>
      </c>
      <c r="F847" s="2">
        <v>33792</v>
      </c>
      <c r="G847" s="2" t="s">
        <v>18</v>
      </c>
      <c r="H847" s="2" t="s">
        <v>16</v>
      </c>
      <c r="I847" s="2" t="s">
        <v>201</v>
      </c>
      <c r="J847" s="2" t="s">
        <v>15</v>
      </c>
      <c r="L847" s="2" t="s">
        <v>18</v>
      </c>
    </row>
    <row r="848" spans="1:20" x14ac:dyDescent="0.25">
      <c r="A848" s="2">
        <v>320872</v>
      </c>
      <c r="B848" s="2" t="s">
        <v>4188</v>
      </c>
      <c r="C848" s="2" t="s">
        <v>334</v>
      </c>
      <c r="D848" s="2" t="s">
        <v>469</v>
      </c>
      <c r="E848" s="2" t="s">
        <v>76</v>
      </c>
      <c r="F848" s="2">
        <v>32803</v>
      </c>
      <c r="G848" s="2" t="s">
        <v>1111</v>
      </c>
      <c r="H848" s="2" t="s">
        <v>16</v>
      </c>
      <c r="I848" s="2" t="s">
        <v>201</v>
      </c>
      <c r="J848" s="2" t="s">
        <v>1231</v>
      </c>
      <c r="L848" s="2" t="s">
        <v>30</v>
      </c>
    </row>
    <row r="849" spans="1:12" x14ac:dyDescent="0.25">
      <c r="A849" s="2">
        <v>320982</v>
      </c>
      <c r="B849" s="2" t="s">
        <v>1700</v>
      </c>
      <c r="C849" s="2" t="s">
        <v>326</v>
      </c>
      <c r="D849" s="2" t="s">
        <v>283</v>
      </c>
      <c r="E849" s="2" t="s">
        <v>76</v>
      </c>
      <c r="F849" s="2">
        <v>32874</v>
      </c>
      <c r="G849" s="2" t="s">
        <v>30</v>
      </c>
      <c r="H849" s="2" t="s">
        <v>16</v>
      </c>
      <c r="I849" s="2" t="s">
        <v>201</v>
      </c>
      <c r="J849" s="2" t="s">
        <v>1231</v>
      </c>
      <c r="L849" s="2" t="s">
        <v>30</v>
      </c>
    </row>
    <row r="850" spans="1:12" x14ac:dyDescent="0.25">
      <c r="A850" s="2">
        <v>321168</v>
      </c>
      <c r="B850" s="2" t="s">
        <v>2620</v>
      </c>
      <c r="C850" s="2" t="s">
        <v>326</v>
      </c>
      <c r="D850" s="2" t="s">
        <v>417</v>
      </c>
      <c r="E850" s="2" t="s">
        <v>76</v>
      </c>
      <c r="F850" s="2">
        <v>33469</v>
      </c>
      <c r="G850" s="2" t="s">
        <v>18</v>
      </c>
      <c r="H850" s="2" t="s">
        <v>16</v>
      </c>
      <c r="I850" s="2" t="s">
        <v>201</v>
      </c>
      <c r="J850" s="2" t="s">
        <v>1231</v>
      </c>
      <c r="L850" s="2" t="s">
        <v>30</v>
      </c>
    </row>
    <row r="851" spans="1:12" x14ac:dyDescent="0.25">
      <c r="A851" s="2">
        <v>321194</v>
      </c>
      <c r="B851" s="2" t="s">
        <v>2237</v>
      </c>
      <c r="C851" s="2" t="s">
        <v>214</v>
      </c>
      <c r="D851" s="2" t="s">
        <v>332</v>
      </c>
      <c r="E851" s="2" t="s">
        <v>76</v>
      </c>
      <c r="F851" s="2">
        <v>30464</v>
      </c>
      <c r="G851" s="2" t="s">
        <v>18</v>
      </c>
      <c r="H851" s="2" t="s">
        <v>16</v>
      </c>
      <c r="I851" s="2" t="s">
        <v>201</v>
      </c>
      <c r="J851" s="2" t="s">
        <v>1231</v>
      </c>
      <c r="L851" s="2" t="s">
        <v>18</v>
      </c>
    </row>
    <row r="852" spans="1:12" x14ac:dyDescent="0.25">
      <c r="A852" s="2">
        <v>321266</v>
      </c>
      <c r="B852" s="2" t="s">
        <v>3033</v>
      </c>
      <c r="C852" s="2" t="s">
        <v>745</v>
      </c>
      <c r="D852" s="2" t="s">
        <v>215</v>
      </c>
      <c r="E852" s="2" t="s">
        <v>76</v>
      </c>
      <c r="F852" s="2">
        <v>29587</v>
      </c>
      <c r="G852" s="2" t="s">
        <v>18</v>
      </c>
      <c r="H852" s="2" t="s">
        <v>16</v>
      </c>
      <c r="I852" s="2" t="s">
        <v>201</v>
      </c>
      <c r="J852" s="2" t="s">
        <v>1231</v>
      </c>
      <c r="L852" s="2" t="s">
        <v>18</v>
      </c>
    </row>
    <row r="853" spans="1:12" x14ac:dyDescent="0.25">
      <c r="A853" s="2">
        <v>321408</v>
      </c>
      <c r="B853" s="2" t="s">
        <v>3592</v>
      </c>
      <c r="C853" s="2" t="s">
        <v>1076</v>
      </c>
      <c r="D853" s="2" t="s">
        <v>834</v>
      </c>
      <c r="E853" s="2" t="s">
        <v>76</v>
      </c>
      <c r="F853" s="2">
        <v>29443</v>
      </c>
      <c r="G853" s="2" t="s">
        <v>355</v>
      </c>
      <c r="H853" s="2" t="s">
        <v>16</v>
      </c>
      <c r="I853" s="2" t="s">
        <v>201</v>
      </c>
      <c r="J853" s="2" t="s">
        <v>1231</v>
      </c>
      <c r="L853" s="2" t="s">
        <v>18</v>
      </c>
    </row>
    <row r="854" spans="1:12" x14ac:dyDescent="0.25">
      <c r="A854" s="2">
        <v>321535</v>
      </c>
      <c r="B854" s="2" t="s">
        <v>2644</v>
      </c>
      <c r="C854" s="2" t="s">
        <v>229</v>
      </c>
      <c r="D854" s="2" t="s">
        <v>875</v>
      </c>
      <c r="E854" s="2" t="s">
        <v>76</v>
      </c>
      <c r="F854" s="2">
        <v>33239</v>
      </c>
      <c r="G854" s="2" t="s">
        <v>213</v>
      </c>
      <c r="H854" s="2" t="s">
        <v>16</v>
      </c>
      <c r="I854" s="2" t="s">
        <v>201</v>
      </c>
      <c r="J854" s="2" t="s">
        <v>1231</v>
      </c>
      <c r="L854" s="2" t="s">
        <v>18</v>
      </c>
    </row>
    <row r="855" spans="1:12" x14ac:dyDescent="0.25">
      <c r="A855" s="2">
        <v>321553</v>
      </c>
      <c r="B855" s="2" t="s">
        <v>3019</v>
      </c>
      <c r="C855" s="2" t="s">
        <v>666</v>
      </c>
      <c r="D855" s="2" t="s">
        <v>3020</v>
      </c>
      <c r="E855" s="2" t="s">
        <v>77</v>
      </c>
      <c r="F855" s="2">
        <v>31797</v>
      </c>
      <c r="G855" s="2" t="s">
        <v>64</v>
      </c>
      <c r="H855" s="2" t="s">
        <v>16</v>
      </c>
      <c r="I855" s="2" t="s">
        <v>201</v>
      </c>
      <c r="J855" s="2" t="s">
        <v>1231</v>
      </c>
      <c r="L855" s="2" t="s">
        <v>64</v>
      </c>
    </row>
    <row r="856" spans="1:12" x14ac:dyDescent="0.25">
      <c r="A856" s="2">
        <v>321596</v>
      </c>
      <c r="B856" s="2" t="s">
        <v>2294</v>
      </c>
      <c r="C856" s="2" t="s">
        <v>214</v>
      </c>
      <c r="D856" s="2" t="s">
        <v>2295</v>
      </c>
      <c r="E856" s="2" t="s">
        <v>76</v>
      </c>
      <c r="F856" s="2">
        <v>33240</v>
      </c>
      <c r="G856" s="2" t="s">
        <v>575</v>
      </c>
      <c r="H856" s="2" t="s">
        <v>16</v>
      </c>
      <c r="I856" s="2" t="s">
        <v>201</v>
      </c>
      <c r="J856" s="2" t="s">
        <v>1231</v>
      </c>
      <c r="L856" s="2" t="s">
        <v>67</v>
      </c>
    </row>
    <row r="857" spans="1:12" x14ac:dyDescent="0.25">
      <c r="A857" s="2">
        <v>321711</v>
      </c>
      <c r="B857" s="2" t="s">
        <v>4189</v>
      </c>
      <c r="C857" s="2" t="s">
        <v>879</v>
      </c>
      <c r="D857" s="2" t="s">
        <v>417</v>
      </c>
      <c r="E857" s="2" t="s">
        <v>76</v>
      </c>
      <c r="F857" s="2">
        <v>32618</v>
      </c>
      <c r="G857" s="2" t="s">
        <v>27</v>
      </c>
      <c r="H857" s="2" t="s">
        <v>16</v>
      </c>
      <c r="I857" s="2" t="s">
        <v>201</v>
      </c>
    </row>
    <row r="858" spans="1:12" x14ac:dyDescent="0.25">
      <c r="A858" s="2">
        <v>321747</v>
      </c>
      <c r="B858" s="2" t="s">
        <v>773</v>
      </c>
      <c r="C858" s="2" t="s">
        <v>345</v>
      </c>
      <c r="D858" s="2" t="s">
        <v>322</v>
      </c>
      <c r="E858" s="2" t="s">
        <v>76</v>
      </c>
      <c r="F858" s="2">
        <v>31415</v>
      </c>
      <c r="G858" s="2" t="s">
        <v>18</v>
      </c>
      <c r="H858" s="2" t="s">
        <v>16</v>
      </c>
      <c r="I858" s="2" t="s">
        <v>201</v>
      </c>
      <c r="J858" s="2" t="s">
        <v>1231</v>
      </c>
      <c r="L858" s="2" t="s">
        <v>61</v>
      </c>
    </row>
    <row r="859" spans="1:12" x14ac:dyDescent="0.25">
      <c r="A859" s="2">
        <v>321866</v>
      </c>
      <c r="B859" s="2" t="s">
        <v>2703</v>
      </c>
      <c r="C859" s="2" t="s">
        <v>456</v>
      </c>
      <c r="D859" s="2" t="s">
        <v>4190</v>
      </c>
      <c r="E859" s="2" t="s">
        <v>77</v>
      </c>
      <c r="F859" s="2">
        <v>34119</v>
      </c>
      <c r="G859" s="2" t="s">
        <v>18</v>
      </c>
      <c r="H859" s="2" t="s">
        <v>16</v>
      </c>
      <c r="I859" s="2" t="s">
        <v>201</v>
      </c>
      <c r="J859" s="2" t="s">
        <v>1231</v>
      </c>
      <c r="L859" s="2" t="s">
        <v>18</v>
      </c>
    </row>
    <row r="860" spans="1:12" x14ac:dyDescent="0.25">
      <c r="A860" s="2">
        <v>321935</v>
      </c>
      <c r="B860" s="2" t="s">
        <v>2016</v>
      </c>
      <c r="C860" s="2" t="s">
        <v>341</v>
      </c>
      <c r="D860" s="2" t="s">
        <v>1879</v>
      </c>
      <c r="E860" s="2" t="s">
        <v>76</v>
      </c>
      <c r="F860" s="2">
        <v>34335</v>
      </c>
      <c r="G860" s="2" t="s">
        <v>3096</v>
      </c>
      <c r="H860" s="2" t="s">
        <v>16</v>
      </c>
      <c r="I860" s="2" t="s">
        <v>201</v>
      </c>
      <c r="J860" s="2" t="s">
        <v>1231</v>
      </c>
      <c r="L860" s="2" t="s">
        <v>55</v>
      </c>
    </row>
    <row r="861" spans="1:12" x14ac:dyDescent="0.25">
      <c r="A861" s="2">
        <v>321976</v>
      </c>
      <c r="B861" s="2" t="s">
        <v>3597</v>
      </c>
      <c r="C861" s="2" t="s">
        <v>835</v>
      </c>
      <c r="D861" s="2" t="s">
        <v>3598</v>
      </c>
      <c r="E861" s="2" t="s">
        <v>77</v>
      </c>
      <c r="F861" s="2">
        <v>31434</v>
      </c>
      <c r="G861" s="2" t="s">
        <v>494</v>
      </c>
      <c r="H861" s="2" t="s">
        <v>16</v>
      </c>
      <c r="I861" s="2" t="s">
        <v>201</v>
      </c>
      <c r="J861" s="2" t="s">
        <v>1231</v>
      </c>
      <c r="L861" s="2" t="s">
        <v>30</v>
      </c>
    </row>
    <row r="862" spans="1:12" x14ac:dyDescent="0.25">
      <c r="A862" s="2">
        <v>322086</v>
      </c>
      <c r="B862" s="2" t="s">
        <v>2281</v>
      </c>
      <c r="C862" s="2" t="s">
        <v>246</v>
      </c>
      <c r="D862" s="2" t="s">
        <v>232</v>
      </c>
      <c r="E862" s="2" t="s">
        <v>77</v>
      </c>
      <c r="F862" s="2">
        <v>29099</v>
      </c>
      <c r="G862" s="2" t="s">
        <v>18</v>
      </c>
      <c r="H862" s="2" t="s">
        <v>16</v>
      </c>
      <c r="I862" s="2" t="s">
        <v>201</v>
      </c>
      <c r="J862" s="2" t="s">
        <v>1231</v>
      </c>
      <c r="L862" s="2" t="s">
        <v>73</v>
      </c>
    </row>
    <row r="863" spans="1:12" x14ac:dyDescent="0.25">
      <c r="A863" s="2">
        <v>322091</v>
      </c>
      <c r="B863" s="2" t="s">
        <v>3599</v>
      </c>
      <c r="C863" s="2" t="s">
        <v>629</v>
      </c>
      <c r="D863" s="2" t="s">
        <v>312</v>
      </c>
      <c r="E863" s="2" t="s">
        <v>77</v>
      </c>
      <c r="F863" s="2">
        <v>33453</v>
      </c>
      <c r="G863" s="2" t="s">
        <v>18</v>
      </c>
      <c r="H863" s="2" t="s">
        <v>16</v>
      </c>
      <c r="I863" s="2" t="s">
        <v>201</v>
      </c>
      <c r="J863" s="2" t="s">
        <v>15</v>
      </c>
      <c r="L863" s="2" t="s">
        <v>18</v>
      </c>
    </row>
    <row r="864" spans="1:12" x14ac:dyDescent="0.25">
      <c r="A864" s="2">
        <v>322244</v>
      </c>
      <c r="B864" s="2" t="s">
        <v>2502</v>
      </c>
      <c r="C864" s="2" t="s">
        <v>229</v>
      </c>
      <c r="D864" s="2" t="s">
        <v>439</v>
      </c>
      <c r="E864" s="2" t="s">
        <v>77</v>
      </c>
      <c r="F864" s="2">
        <v>33691</v>
      </c>
      <c r="G864" s="2" t="s">
        <v>18</v>
      </c>
      <c r="H864" s="2" t="s">
        <v>16</v>
      </c>
      <c r="I864" s="2" t="s">
        <v>201</v>
      </c>
      <c r="J864" s="2" t="s">
        <v>1231</v>
      </c>
      <c r="L864" s="2" t="s">
        <v>18</v>
      </c>
    </row>
    <row r="865" spans="1:20" x14ac:dyDescent="0.25">
      <c r="A865" s="2">
        <v>322420</v>
      </c>
      <c r="B865" s="2" t="s">
        <v>1239</v>
      </c>
      <c r="C865" s="2" t="s">
        <v>252</v>
      </c>
      <c r="D865" s="2" t="s">
        <v>1139</v>
      </c>
      <c r="E865" s="2" t="s">
        <v>76</v>
      </c>
      <c r="F865" s="2">
        <v>30493</v>
      </c>
      <c r="G865" s="2" t="s">
        <v>61</v>
      </c>
      <c r="H865" s="2" t="s">
        <v>16</v>
      </c>
      <c r="I865" s="2" t="s">
        <v>201</v>
      </c>
      <c r="J865" s="2" t="s">
        <v>15</v>
      </c>
      <c r="L865" s="2" t="s">
        <v>18</v>
      </c>
    </row>
    <row r="866" spans="1:20" x14ac:dyDescent="0.25">
      <c r="A866" s="2">
        <v>322484</v>
      </c>
      <c r="B866" s="2" t="s">
        <v>4191</v>
      </c>
      <c r="C866" s="2" t="s">
        <v>595</v>
      </c>
      <c r="D866" s="2" t="s">
        <v>237</v>
      </c>
      <c r="E866" s="2" t="s">
        <v>77</v>
      </c>
      <c r="F866" s="2">
        <v>32450</v>
      </c>
      <c r="G866" s="2" t="s">
        <v>327</v>
      </c>
      <c r="H866" s="2" t="s">
        <v>16</v>
      </c>
      <c r="I866" s="2" t="s">
        <v>201</v>
      </c>
      <c r="J866" s="2" t="s">
        <v>15</v>
      </c>
      <c r="L866" s="2" t="s">
        <v>30</v>
      </c>
    </row>
    <row r="867" spans="1:20" x14ac:dyDescent="0.25">
      <c r="A867" s="2">
        <v>322522</v>
      </c>
      <c r="B867" s="2" t="s">
        <v>3117</v>
      </c>
      <c r="C867" s="2" t="s">
        <v>229</v>
      </c>
      <c r="D867" s="2" t="s">
        <v>423</v>
      </c>
      <c r="E867" s="2" t="s">
        <v>76</v>
      </c>
      <c r="F867" s="2">
        <v>32184</v>
      </c>
      <c r="G867" s="2" t="s">
        <v>18</v>
      </c>
      <c r="H867" s="2" t="s">
        <v>16</v>
      </c>
      <c r="I867" s="2" t="s">
        <v>201</v>
      </c>
      <c r="J867" s="2" t="s">
        <v>15</v>
      </c>
      <c r="L867" s="2" t="s">
        <v>18</v>
      </c>
    </row>
    <row r="868" spans="1:20" x14ac:dyDescent="0.25">
      <c r="A868" s="2">
        <v>322546</v>
      </c>
      <c r="B868" s="2" t="s">
        <v>3187</v>
      </c>
      <c r="C868" s="2" t="s">
        <v>550</v>
      </c>
      <c r="D868" s="2" t="s">
        <v>3188</v>
      </c>
      <c r="E868" s="2" t="s">
        <v>77</v>
      </c>
      <c r="F868" s="2">
        <v>29392</v>
      </c>
      <c r="G868" s="2" t="s">
        <v>18</v>
      </c>
      <c r="H868" s="2" t="s">
        <v>16</v>
      </c>
      <c r="I868" s="2" t="s">
        <v>201</v>
      </c>
      <c r="J868" s="2" t="s">
        <v>1231</v>
      </c>
      <c r="L868" s="2" t="s">
        <v>30</v>
      </c>
    </row>
    <row r="869" spans="1:20" x14ac:dyDescent="0.25">
      <c r="A869" s="2">
        <v>322558</v>
      </c>
      <c r="B869" s="2" t="s">
        <v>2796</v>
      </c>
      <c r="C869" s="2" t="s">
        <v>214</v>
      </c>
      <c r="D869" s="2" t="s">
        <v>2797</v>
      </c>
      <c r="E869" s="2" t="s">
        <v>76</v>
      </c>
      <c r="F869" s="2">
        <v>34474</v>
      </c>
      <c r="G869" s="2" t="s">
        <v>481</v>
      </c>
      <c r="H869" s="2" t="s">
        <v>16</v>
      </c>
      <c r="I869" s="2" t="s">
        <v>201</v>
      </c>
      <c r="J869" s="2" t="s">
        <v>1231</v>
      </c>
      <c r="L869" s="2" t="s">
        <v>67</v>
      </c>
    </row>
    <row r="870" spans="1:20" x14ac:dyDescent="0.25">
      <c r="A870" s="2">
        <v>322697</v>
      </c>
      <c r="B870" s="2" t="s">
        <v>1036</v>
      </c>
      <c r="C870" s="2" t="s">
        <v>214</v>
      </c>
      <c r="D870" s="2" t="s">
        <v>234</v>
      </c>
      <c r="E870" s="2" t="s">
        <v>76</v>
      </c>
      <c r="F870" s="2">
        <v>32622</v>
      </c>
      <c r="G870" s="2" t="s">
        <v>668</v>
      </c>
      <c r="H870" s="2" t="s">
        <v>16</v>
      </c>
      <c r="I870" s="2" t="s">
        <v>201</v>
      </c>
      <c r="J870" s="2" t="s">
        <v>15</v>
      </c>
      <c r="L870" s="2" t="s">
        <v>18</v>
      </c>
    </row>
    <row r="871" spans="1:20" x14ac:dyDescent="0.25">
      <c r="A871" s="2">
        <v>322753</v>
      </c>
      <c r="B871" s="2" t="s">
        <v>2734</v>
      </c>
      <c r="C871" s="2" t="s">
        <v>281</v>
      </c>
      <c r="D871" s="2" t="s">
        <v>1325</v>
      </c>
      <c r="E871" s="2" t="s">
        <v>77</v>
      </c>
      <c r="F871" s="2">
        <v>32965</v>
      </c>
      <c r="G871" s="2" t="s">
        <v>213</v>
      </c>
      <c r="H871" s="2" t="s">
        <v>16</v>
      </c>
      <c r="I871" s="2" t="s">
        <v>201</v>
      </c>
      <c r="J871" s="2" t="s">
        <v>1231</v>
      </c>
      <c r="L871" s="2" t="s">
        <v>18</v>
      </c>
    </row>
    <row r="872" spans="1:20" x14ac:dyDescent="0.25">
      <c r="A872" s="2">
        <v>322790</v>
      </c>
      <c r="B872" s="2" t="s">
        <v>3308</v>
      </c>
      <c r="C872" s="2" t="s">
        <v>289</v>
      </c>
      <c r="D872" s="2" t="s">
        <v>915</v>
      </c>
      <c r="E872" s="2" t="s">
        <v>76</v>
      </c>
      <c r="F872" s="2">
        <v>31048</v>
      </c>
      <c r="G872" s="2" t="s">
        <v>67</v>
      </c>
      <c r="H872" s="2" t="s">
        <v>16</v>
      </c>
      <c r="I872" s="2" t="s">
        <v>201</v>
      </c>
      <c r="J872" s="2" t="s">
        <v>15</v>
      </c>
      <c r="L872" s="2" t="s">
        <v>67</v>
      </c>
    </row>
    <row r="873" spans="1:20" x14ac:dyDescent="0.25">
      <c r="A873" s="2">
        <v>322854</v>
      </c>
      <c r="B873" s="2" t="s">
        <v>4192</v>
      </c>
      <c r="C873" s="2" t="s">
        <v>246</v>
      </c>
      <c r="D873" s="2" t="s">
        <v>222</v>
      </c>
      <c r="E873" s="2" t="s">
        <v>77</v>
      </c>
      <c r="F873" s="2">
        <v>31808</v>
      </c>
      <c r="G873" s="2" t="s">
        <v>284</v>
      </c>
      <c r="H873" s="2" t="s">
        <v>16</v>
      </c>
      <c r="I873" s="2" t="s">
        <v>201</v>
      </c>
      <c r="J873" s="2" t="s">
        <v>1231</v>
      </c>
      <c r="L873" s="2" t="s">
        <v>30</v>
      </c>
    </row>
    <row r="874" spans="1:20" x14ac:dyDescent="0.25">
      <c r="A874" s="2">
        <v>323002</v>
      </c>
      <c r="B874" s="2" t="s">
        <v>4193</v>
      </c>
      <c r="C874" s="2" t="s">
        <v>229</v>
      </c>
      <c r="D874" s="2" t="s">
        <v>1104</v>
      </c>
      <c r="E874" s="2" t="s">
        <v>76</v>
      </c>
      <c r="F874" s="2">
        <v>31978</v>
      </c>
      <c r="G874" s="2" t="s">
        <v>27</v>
      </c>
      <c r="H874" s="2" t="s">
        <v>16</v>
      </c>
      <c r="I874" s="2" t="s">
        <v>201</v>
      </c>
      <c r="J874" s="2" t="s">
        <v>1231</v>
      </c>
      <c r="L874" s="2" t="s">
        <v>27</v>
      </c>
    </row>
    <row r="875" spans="1:20" x14ac:dyDescent="0.25">
      <c r="A875" s="2">
        <v>323215</v>
      </c>
      <c r="B875" s="2" t="s">
        <v>3118</v>
      </c>
      <c r="C875" s="2" t="s">
        <v>254</v>
      </c>
      <c r="D875" s="2" t="s">
        <v>727</v>
      </c>
      <c r="E875" s="2" t="s">
        <v>76</v>
      </c>
      <c r="F875" s="2">
        <v>33676</v>
      </c>
      <c r="G875" s="2" t="s">
        <v>18</v>
      </c>
      <c r="H875" s="2" t="s">
        <v>16</v>
      </c>
      <c r="I875" s="2" t="s">
        <v>201</v>
      </c>
      <c r="J875" s="2" t="s">
        <v>1231</v>
      </c>
      <c r="L875" s="2" t="s">
        <v>18</v>
      </c>
    </row>
    <row r="876" spans="1:20" x14ac:dyDescent="0.25">
      <c r="A876" s="2">
        <v>323363</v>
      </c>
      <c r="B876" s="2" t="s">
        <v>2568</v>
      </c>
      <c r="C876" s="2" t="s">
        <v>379</v>
      </c>
      <c r="D876" s="2" t="s">
        <v>1143</v>
      </c>
      <c r="E876" s="2" t="s">
        <v>77</v>
      </c>
      <c r="F876" s="2">
        <v>28856</v>
      </c>
      <c r="G876" s="2" t="s">
        <v>70</v>
      </c>
      <c r="H876" s="2" t="s">
        <v>16</v>
      </c>
      <c r="I876" s="2" t="s">
        <v>201</v>
      </c>
      <c r="J876" s="2" t="s">
        <v>1231</v>
      </c>
      <c r="L876" s="2" t="s">
        <v>18</v>
      </c>
    </row>
    <row r="877" spans="1:20" x14ac:dyDescent="0.25">
      <c r="A877" s="2">
        <v>323385</v>
      </c>
      <c r="B877" s="2" t="s">
        <v>3607</v>
      </c>
      <c r="C877" s="2" t="s">
        <v>229</v>
      </c>
      <c r="D877" s="2" t="s">
        <v>3608</v>
      </c>
      <c r="E877" s="2" t="s">
        <v>77</v>
      </c>
      <c r="F877" s="2">
        <v>32143</v>
      </c>
      <c r="G877" s="2" t="s">
        <v>18</v>
      </c>
      <c r="H877" s="2" t="s">
        <v>16</v>
      </c>
      <c r="I877" s="2" t="s">
        <v>201</v>
      </c>
      <c r="J877" s="2" t="s">
        <v>1231</v>
      </c>
      <c r="L877" s="2" t="s">
        <v>73</v>
      </c>
    </row>
    <row r="878" spans="1:20" x14ac:dyDescent="0.25">
      <c r="A878" s="2">
        <v>323402</v>
      </c>
      <c r="B878" s="2" t="s">
        <v>3609</v>
      </c>
      <c r="C878" s="2" t="s">
        <v>870</v>
      </c>
      <c r="D878" s="2" t="s">
        <v>1115</v>
      </c>
      <c r="E878" s="2" t="s">
        <v>77</v>
      </c>
      <c r="F878" s="2">
        <v>34793</v>
      </c>
      <c r="G878" s="2" t="s">
        <v>18</v>
      </c>
      <c r="H878" s="2" t="s">
        <v>16</v>
      </c>
      <c r="I878" s="2" t="s">
        <v>201</v>
      </c>
      <c r="J878" s="2" t="s">
        <v>1268</v>
      </c>
      <c r="L878" s="2" t="s">
        <v>18</v>
      </c>
      <c r="R878" s="2">
        <v>5047</v>
      </c>
      <c r="S878" s="2">
        <v>45512</v>
      </c>
      <c r="T878" s="2">
        <v>40000</v>
      </c>
    </row>
    <row r="879" spans="1:20" x14ac:dyDescent="0.25">
      <c r="A879" s="2">
        <v>323452</v>
      </c>
      <c r="B879" s="2" t="s">
        <v>4194</v>
      </c>
      <c r="C879" s="2" t="s">
        <v>396</v>
      </c>
      <c r="D879" s="2" t="s">
        <v>234</v>
      </c>
      <c r="E879" s="2" t="s">
        <v>76</v>
      </c>
      <c r="F879" s="2">
        <v>34358</v>
      </c>
      <c r="G879" s="2" t="s">
        <v>213</v>
      </c>
      <c r="H879" s="2" t="s">
        <v>16</v>
      </c>
      <c r="I879" s="2" t="s">
        <v>201</v>
      </c>
      <c r="J879" s="2" t="s">
        <v>1231</v>
      </c>
      <c r="L879" s="2" t="s">
        <v>18</v>
      </c>
    </row>
    <row r="880" spans="1:20" x14ac:dyDescent="0.25">
      <c r="A880" s="2">
        <v>323561</v>
      </c>
      <c r="B880" s="2" t="s">
        <v>2348</v>
      </c>
      <c r="C880" s="2" t="s">
        <v>2349</v>
      </c>
      <c r="D880" s="2" t="s">
        <v>380</v>
      </c>
      <c r="E880" s="2" t="s">
        <v>76</v>
      </c>
      <c r="F880" s="2">
        <v>29612</v>
      </c>
      <c r="G880" s="2" t="s">
        <v>37</v>
      </c>
      <c r="H880" s="2" t="s">
        <v>16</v>
      </c>
      <c r="I880" s="2" t="s">
        <v>201</v>
      </c>
      <c r="J880" s="2" t="s">
        <v>1231</v>
      </c>
      <c r="L880" s="2" t="s">
        <v>18</v>
      </c>
    </row>
    <row r="881" spans="1:12" x14ac:dyDescent="0.25">
      <c r="A881" s="2">
        <v>323912</v>
      </c>
      <c r="B881" s="2" t="s">
        <v>3310</v>
      </c>
      <c r="C881" s="2" t="s">
        <v>1062</v>
      </c>
      <c r="D881" s="2" t="s">
        <v>3311</v>
      </c>
      <c r="E881" s="2" t="s">
        <v>76</v>
      </c>
      <c r="F881" s="2">
        <v>33217</v>
      </c>
      <c r="G881" s="2" t="s">
        <v>18</v>
      </c>
      <c r="H881" s="2" t="s">
        <v>16</v>
      </c>
      <c r="I881" s="2" t="s">
        <v>201</v>
      </c>
      <c r="J881" s="2" t="s">
        <v>1231</v>
      </c>
      <c r="L881" s="2" t="s">
        <v>18</v>
      </c>
    </row>
    <row r="882" spans="1:12" x14ac:dyDescent="0.25">
      <c r="A882" s="2">
        <v>323997</v>
      </c>
      <c r="B882" s="2" t="s">
        <v>3613</v>
      </c>
      <c r="C882" s="2" t="s">
        <v>390</v>
      </c>
      <c r="D882" s="2" t="s">
        <v>411</v>
      </c>
      <c r="E882" s="2" t="s">
        <v>77</v>
      </c>
      <c r="F882" s="2">
        <v>34124</v>
      </c>
      <c r="G882" s="2" t="s">
        <v>511</v>
      </c>
      <c r="H882" s="2" t="s">
        <v>16</v>
      </c>
      <c r="I882" s="2" t="s">
        <v>201</v>
      </c>
      <c r="J882" s="2" t="s">
        <v>1231</v>
      </c>
      <c r="L882" s="2" t="s">
        <v>30</v>
      </c>
    </row>
    <row r="883" spans="1:12" x14ac:dyDescent="0.25">
      <c r="A883" s="2">
        <v>324199</v>
      </c>
      <c r="B883" s="2" t="s">
        <v>3312</v>
      </c>
      <c r="C883" s="2" t="s">
        <v>517</v>
      </c>
      <c r="D883" s="2" t="s">
        <v>432</v>
      </c>
      <c r="E883" s="2" t="s">
        <v>76</v>
      </c>
      <c r="F883" s="2">
        <v>34121</v>
      </c>
      <c r="G883" s="2" t="s">
        <v>47</v>
      </c>
      <c r="H883" s="2" t="s">
        <v>16</v>
      </c>
      <c r="I883" s="2" t="s">
        <v>201</v>
      </c>
      <c r="J883" s="2" t="s">
        <v>1231</v>
      </c>
      <c r="L883" s="2" t="s">
        <v>30</v>
      </c>
    </row>
    <row r="884" spans="1:12" x14ac:dyDescent="0.25">
      <c r="A884" s="2">
        <v>324255</v>
      </c>
      <c r="B884" s="2" t="s">
        <v>2381</v>
      </c>
      <c r="C884" s="2" t="s">
        <v>1749</v>
      </c>
      <c r="D884" s="2" t="s">
        <v>1441</v>
      </c>
      <c r="E884" s="2" t="s">
        <v>76</v>
      </c>
      <c r="F884" s="2">
        <v>28209</v>
      </c>
      <c r="G884" s="2" t="s">
        <v>783</v>
      </c>
      <c r="H884" s="2" t="s">
        <v>16</v>
      </c>
      <c r="I884" s="2" t="s">
        <v>201</v>
      </c>
      <c r="J884" s="2" t="s">
        <v>1231</v>
      </c>
      <c r="L884" s="2" t="s">
        <v>18</v>
      </c>
    </row>
    <row r="885" spans="1:12" x14ac:dyDescent="0.25">
      <c r="A885" s="2">
        <v>324323</v>
      </c>
      <c r="B885" s="2" t="s">
        <v>3313</v>
      </c>
      <c r="C885" s="2" t="s">
        <v>838</v>
      </c>
      <c r="D885" s="2" t="s">
        <v>359</v>
      </c>
      <c r="E885" s="2" t="s">
        <v>77</v>
      </c>
      <c r="F885" s="2">
        <v>35065</v>
      </c>
      <c r="G885" s="2" t="s">
        <v>18</v>
      </c>
      <c r="H885" s="2" t="s">
        <v>16</v>
      </c>
      <c r="I885" s="2" t="s">
        <v>201</v>
      </c>
      <c r="J885" s="2" t="s">
        <v>1231</v>
      </c>
      <c r="L885" s="2" t="s">
        <v>18</v>
      </c>
    </row>
    <row r="886" spans="1:12" x14ac:dyDescent="0.25">
      <c r="A886" s="2">
        <v>324540</v>
      </c>
      <c r="B886" s="2" t="s">
        <v>970</v>
      </c>
      <c r="C886" s="2" t="s">
        <v>252</v>
      </c>
      <c r="D886" s="2" t="s">
        <v>2631</v>
      </c>
      <c r="E886" s="2" t="s">
        <v>76</v>
      </c>
      <c r="F886" s="2">
        <v>34335</v>
      </c>
      <c r="G886" s="2" t="s">
        <v>668</v>
      </c>
      <c r="H886" s="2" t="s">
        <v>16</v>
      </c>
      <c r="I886" s="2" t="s">
        <v>201</v>
      </c>
      <c r="J886" s="2" t="s">
        <v>15</v>
      </c>
      <c r="L886" s="2" t="s">
        <v>40</v>
      </c>
    </row>
    <row r="887" spans="1:12" x14ac:dyDescent="0.25">
      <c r="A887" s="2">
        <v>324589</v>
      </c>
      <c r="B887" s="2" t="s">
        <v>4196</v>
      </c>
      <c r="C887" s="2" t="s">
        <v>1079</v>
      </c>
      <c r="D887" s="2" t="s">
        <v>409</v>
      </c>
      <c r="E887" s="2" t="s">
        <v>77</v>
      </c>
      <c r="F887" s="2">
        <v>29515</v>
      </c>
      <c r="G887" s="2" t="s">
        <v>4197</v>
      </c>
      <c r="H887" s="2" t="s">
        <v>16</v>
      </c>
      <c r="I887" s="2" t="s">
        <v>201</v>
      </c>
      <c r="J887" s="2" t="s">
        <v>1231</v>
      </c>
      <c r="L887" s="2" t="s">
        <v>70</v>
      </c>
    </row>
    <row r="888" spans="1:12" x14ac:dyDescent="0.25">
      <c r="A888" s="2">
        <v>324593</v>
      </c>
      <c r="B888" s="2" t="s">
        <v>3314</v>
      </c>
      <c r="C888" s="2" t="s">
        <v>248</v>
      </c>
      <c r="D888" s="2" t="s">
        <v>3315</v>
      </c>
      <c r="E888" s="2" t="s">
        <v>77</v>
      </c>
      <c r="F888" s="2">
        <v>35065</v>
      </c>
      <c r="G888" s="2" t="s">
        <v>18</v>
      </c>
      <c r="H888" s="2" t="s">
        <v>16</v>
      </c>
      <c r="I888" s="2" t="s">
        <v>201</v>
      </c>
      <c r="J888" s="2" t="s">
        <v>1231</v>
      </c>
      <c r="L888" s="2" t="s">
        <v>18</v>
      </c>
    </row>
    <row r="889" spans="1:12" x14ac:dyDescent="0.25">
      <c r="A889" s="2">
        <v>324744</v>
      </c>
      <c r="B889" s="2" t="s">
        <v>3622</v>
      </c>
      <c r="C889" s="2" t="s">
        <v>246</v>
      </c>
      <c r="D889" s="2" t="s">
        <v>222</v>
      </c>
      <c r="E889" s="2" t="s">
        <v>76</v>
      </c>
      <c r="F889" s="2">
        <v>34362</v>
      </c>
      <c r="G889" s="2" t="s">
        <v>18</v>
      </c>
      <c r="H889" s="2" t="s">
        <v>16</v>
      </c>
      <c r="I889" s="2" t="s">
        <v>201</v>
      </c>
      <c r="J889" s="2" t="s">
        <v>1231</v>
      </c>
      <c r="L889" s="2" t="s">
        <v>18</v>
      </c>
    </row>
    <row r="890" spans="1:12" x14ac:dyDescent="0.25">
      <c r="A890" s="2">
        <v>324756</v>
      </c>
      <c r="B890" s="2" t="s">
        <v>3316</v>
      </c>
      <c r="C890" s="2" t="s">
        <v>229</v>
      </c>
      <c r="D890" s="2" t="s">
        <v>744</v>
      </c>
      <c r="E890" s="2" t="s">
        <v>76</v>
      </c>
      <c r="F890" s="2">
        <v>34235</v>
      </c>
      <c r="G890" s="2" t="s">
        <v>47</v>
      </c>
      <c r="H890" s="2" t="s">
        <v>16</v>
      </c>
      <c r="I890" s="2" t="s">
        <v>201</v>
      </c>
      <c r="J890" s="2" t="s">
        <v>1231</v>
      </c>
      <c r="L890" s="2" t="s">
        <v>73</v>
      </c>
    </row>
    <row r="891" spans="1:12" x14ac:dyDescent="0.25">
      <c r="A891" s="2">
        <v>324820</v>
      </c>
      <c r="B891" s="2" t="s">
        <v>3035</v>
      </c>
      <c r="C891" s="2" t="s">
        <v>326</v>
      </c>
      <c r="D891" s="2" t="s">
        <v>3036</v>
      </c>
      <c r="E891" s="2" t="s">
        <v>76</v>
      </c>
      <c r="F891" s="2">
        <v>35278</v>
      </c>
      <c r="G891" s="2" t="s">
        <v>327</v>
      </c>
      <c r="H891" s="2" t="s">
        <v>16</v>
      </c>
      <c r="I891" s="2" t="s">
        <v>201</v>
      </c>
      <c r="J891" s="2" t="s">
        <v>1231</v>
      </c>
      <c r="L891" s="2" t="s">
        <v>30</v>
      </c>
    </row>
    <row r="892" spans="1:12" x14ac:dyDescent="0.25">
      <c r="A892" s="2">
        <v>324843</v>
      </c>
      <c r="B892" s="2" t="s">
        <v>3406</v>
      </c>
      <c r="C892" s="2" t="s">
        <v>211</v>
      </c>
      <c r="D892" s="2" t="s">
        <v>409</v>
      </c>
      <c r="E892" s="2" t="s">
        <v>77</v>
      </c>
      <c r="F892" s="2">
        <v>28434</v>
      </c>
      <c r="G892" s="2" t="s">
        <v>47</v>
      </c>
      <c r="H892" s="2" t="s">
        <v>16</v>
      </c>
      <c r="I892" s="2" t="s">
        <v>201</v>
      </c>
      <c r="J892" s="2" t="s">
        <v>1231</v>
      </c>
      <c r="L892" s="2" t="s">
        <v>30</v>
      </c>
    </row>
    <row r="893" spans="1:12" x14ac:dyDescent="0.25">
      <c r="A893" s="2">
        <v>324854</v>
      </c>
      <c r="B893" s="2" t="s">
        <v>3317</v>
      </c>
      <c r="C893" s="2" t="s">
        <v>229</v>
      </c>
      <c r="D893" s="2" t="s">
        <v>564</v>
      </c>
      <c r="E893" s="2" t="s">
        <v>77</v>
      </c>
      <c r="F893" s="2">
        <v>34010</v>
      </c>
      <c r="G893" s="2" t="s">
        <v>696</v>
      </c>
      <c r="H893" s="2" t="s">
        <v>16</v>
      </c>
      <c r="I893" s="2" t="s">
        <v>201</v>
      </c>
      <c r="J893" s="2" t="s">
        <v>1231</v>
      </c>
      <c r="L893" s="2" t="s">
        <v>30</v>
      </c>
    </row>
    <row r="894" spans="1:12" x14ac:dyDescent="0.25">
      <c r="A894" s="2">
        <v>324881</v>
      </c>
      <c r="B894" s="2" t="s">
        <v>3623</v>
      </c>
      <c r="C894" s="2" t="s">
        <v>273</v>
      </c>
      <c r="D894" s="2" t="s">
        <v>2163</v>
      </c>
      <c r="E894" s="2" t="s">
        <v>77</v>
      </c>
      <c r="F894" s="2">
        <v>30873</v>
      </c>
      <c r="G894" s="2" t="s">
        <v>2266</v>
      </c>
      <c r="H894" s="2" t="s">
        <v>16</v>
      </c>
      <c r="I894" s="2" t="s">
        <v>201</v>
      </c>
      <c r="J894" s="2" t="s">
        <v>1231</v>
      </c>
      <c r="L894" s="2" t="s">
        <v>47</v>
      </c>
    </row>
    <row r="895" spans="1:12" x14ac:dyDescent="0.25">
      <c r="A895" s="2">
        <v>324953</v>
      </c>
      <c r="B895" s="2" t="s">
        <v>3624</v>
      </c>
      <c r="C895" s="2" t="s">
        <v>3625</v>
      </c>
      <c r="D895" s="2" t="s">
        <v>3626</v>
      </c>
      <c r="E895" s="2" t="s">
        <v>77</v>
      </c>
      <c r="F895" s="2">
        <v>35385</v>
      </c>
      <c r="G895" s="2" t="s">
        <v>3627</v>
      </c>
      <c r="H895" s="2" t="s">
        <v>16</v>
      </c>
      <c r="I895" s="2" t="s">
        <v>201</v>
      </c>
      <c r="J895" s="2" t="s">
        <v>1231</v>
      </c>
      <c r="L895" s="2" t="s">
        <v>37</v>
      </c>
    </row>
    <row r="896" spans="1:12" x14ac:dyDescent="0.25">
      <c r="A896" s="2">
        <v>325069</v>
      </c>
      <c r="B896" s="2" t="s">
        <v>2456</v>
      </c>
      <c r="C896" s="2" t="s">
        <v>1832</v>
      </c>
      <c r="D896" s="2" t="s">
        <v>282</v>
      </c>
      <c r="E896" s="2" t="s">
        <v>76</v>
      </c>
      <c r="F896" s="2">
        <v>30552</v>
      </c>
      <c r="G896" s="2" t="s">
        <v>18</v>
      </c>
      <c r="H896" s="2" t="s">
        <v>16</v>
      </c>
      <c r="I896" s="2" t="s">
        <v>201</v>
      </c>
      <c r="J896" s="2" t="s">
        <v>1231</v>
      </c>
      <c r="L896" s="2" t="s">
        <v>18</v>
      </c>
    </row>
    <row r="897" spans="1:20" x14ac:dyDescent="0.25">
      <c r="A897" s="2">
        <v>325216</v>
      </c>
      <c r="B897" s="2" t="s">
        <v>1515</v>
      </c>
      <c r="C897" s="2" t="s">
        <v>595</v>
      </c>
      <c r="D897" s="2" t="s">
        <v>500</v>
      </c>
      <c r="E897" s="2" t="s">
        <v>76</v>
      </c>
      <c r="F897" s="2">
        <v>33241</v>
      </c>
      <c r="G897" s="2" t="s">
        <v>18</v>
      </c>
      <c r="H897" s="2" t="s">
        <v>16</v>
      </c>
      <c r="I897" s="2" t="s">
        <v>201</v>
      </c>
      <c r="J897" s="2" t="s">
        <v>1231</v>
      </c>
      <c r="L897" s="2" t="s">
        <v>73</v>
      </c>
    </row>
    <row r="898" spans="1:20" x14ac:dyDescent="0.25">
      <c r="A898" s="2">
        <v>325312</v>
      </c>
      <c r="B898" s="2" t="s">
        <v>3258</v>
      </c>
      <c r="C898" s="2" t="s">
        <v>221</v>
      </c>
      <c r="D898" s="2" t="s">
        <v>216</v>
      </c>
      <c r="E898" s="2" t="s">
        <v>77</v>
      </c>
      <c r="F898" s="2">
        <v>33786</v>
      </c>
      <c r="G898" s="2" t="s">
        <v>668</v>
      </c>
      <c r="H898" s="2" t="s">
        <v>19</v>
      </c>
      <c r="I898" s="2" t="s">
        <v>201</v>
      </c>
      <c r="J898" s="2" t="s">
        <v>1231</v>
      </c>
      <c r="L898" s="2" t="s">
        <v>18</v>
      </c>
    </row>
    <row r="899" spans="1:20" x14ac:dyDescent="0.25">
      <c r="A899" s="2">
        <v>325380</v>
      </c>
      <c r="B899" s="2" t="s">
        <v>4200</v>
      </c>
      <c r="C899" s="2" t="s">
        <v>745</v>
      </c>
      <c r="D899" s="2" t="s">
        <v>241</v>
      </c>
      <c r="E899" s="2" t="s">
        <v>77</v>
      </c>
      <c r="F899" s="2">
        <v>33354</v>
      </c>
      <c r="G899" s="2" t="s">
        <v>213</v>
      </c>
      <c r="H899" s="2" t="s">
        <v>16</v>
      </c>
      <c r="I899" s="2" t="s">
        <v>201</v>
      </c>
      <c r="J899" s="2" t="s">
        <v>15</v>
      </c>
      <c r="L899" s="2" t="s">
        <v>30</v>
      </c>
    </row>
    <row r="900" spans="1:20" x14ac:dyDescent="0.25">
      <c r="A900" s="2">
        <v>325516</v>
      </c>
      <c r="B900" s="2" t="s">
        <v>3629</v>
      </c>
      <c r="C900" s="2" t="s">
        <v>631</v>
      </c>
      <c r="D900" s="2" t="s">
        <v>259</v>
      </c>
      <c r="E900" s="2" t="s">
        <v>76</v>
      </c>
      <c r="F900" s="2">
        <v>34243</v>
      </c>
      <c r="G900" s="2" t="s">
        <v>18</v>
      </c>
      <c r="H900" s="2" t="s">
        <v>16</v>
      </c>
      <c r="I900" s="2" t="s">
        <v>201</v>
      </c>
      <c r="J900" s="2" t="s">
        <v>1231</v>
      </c>
      <c r="L900" s="2" t="s">
        <v>18</v>
      </c>
    </row>
    <row r="901" spans="1:20" x14ac:dyDescent="0.25">
      <c r="A901" s="2">
        <v>325518</v>
      </c>
      <c r="B901" s="2" t="s">
        <v>3630</v>
      </c>
      <c r="C901" s="2" t="s">
        <v>1146</v>
      </c>
      <c r="D901" s="2" t="s">
        <v>283</v>
      </c>
      <c r="E901" s="2" t="s">
        <v>76</v>
      </c>
      <c r="F901" s="2">
        <v>34742</v>
      </c>
      <c r="G901" s="2" t="s">
        <v>18</v>
      </c>
      <c r="H901" s="2" t="s">
        <v>16</v>
      </c>
      <c r="I901" s="2" t="s">
        <v>201</v>
      </c>
      <c r="J901" s="2" t="s">
        <v>1231</v>
      </c>
      <c r="L901" s="2" t="s">
        <v>30</v>
      </c>
    </row>
    <row r="902" spans="1:20" x14ac:dyDescent="0.25">
      <c r="A902" s="2">
        <v>325525</v>
      </c>
      <c r="B902" s="2" t="s">
        <v>4201</v>
      </c>
      <c r="C902" s="2" t="s">
        <v>211</v>
      </c>
      <c r="D902" s="2" t="s">
        <v>374</v>
      </c>
      <c r="E902" s="2" t="s">
        <v>76</v>
      </c>
      <c r="F902" s="2">
        <v>34431</v>
      </c>
      <c r="G902" s="2" t="s">
        <v>335</v>
      </c>
      <c r="H902" s="2" t="s">
        <v>16</v>
      </c>
      <c r="I902" s="2" t="s">
        <v>201</v>
      </c>
      <c r="J902" s="2" t="s">
        <v>1231</v>
      </c>
      <c r="L902" s="2" t="s">
        <v>30</v>
      </c>
    </row>
    <row r="903" spans="1:20" x14ac:dyDescent="0.25">
      <c r="A903" s="2">
        <v>325722</v>
      </c>
      <c r="B903" s="2" t="s">
        <v>4202</v>
      </c>
      <c r="C903" s="2" t="s">
        <v>4203</v>
      </c>
      <c r="D903" s="2" t="s">
        <v>4204</v>
      </c>
      <c r="E903" s="2" t="s">
        <v>76</v>
      </c>
      <c r="F903" s="2">
        <v>26454</v>
      </c>
      <c r="G903" s="2" t="s">
        <v>1369</v>
      </c>
      <c r="H903" s="2" t="s">
        <v>19</v>
      </c>
      <c r="I903" s="2" t="s">
        <v>201</v>
      </c>
      <c r="J903" s="2" t="s">
        <v>1231</v>
      </c>
      <c r="L903" s="2" t="s">
        <v>1736</v>
      </c>
    </row>
    <row r="904" spans="1:20" x14ac:dyDescent="0.25">
      <c r="A904" s="2">
        <v>325821</v>
      </c>
      <c r="B904" s="2" t="s">
        <v>3635</v>
      </c>
      <c r="C904" s="2" t="s">
        <v>276</v>
      </c>
      <c r="D904" s="2" t="s">
        <v>3636</v>
      </c>
      <c r="E904" s="2" t="s">
        <v>77</v>
      </c>
      <c r="F904" s="2">
        <v>31685</v>
      </c>
      <c r="G904" s="2" t="s">
        <v>18</v>
      </c>
      <c r="H904" s="2" t="s">
        <v>19</v>
      </c>
      <c r="I904" s="2" t="s">
        <v>201</v>
      </c>
      <c r="J904" s="2" t="s">
        <v>1231</v>
      </c>
      <c r="L904" s="2" t="s">
        <v>18</v>
      </c>
    </row>
    <row r="905" spans="1:20" x14ac:dyDescent="0.25">
      <c r="A905" s="2">
        <v>325982</v>
      </c>
      <c r="B905" s="2" t="s">
        <v>3076</v>
      </c>
      <c r="C905" s="2" t="s">
        <v>334</v>
      </c>
      <c r="D905" s="2" t="s">
        <v>1069</v>
      </c>
      <c r="E905" s="2" t="s">
        <v>77</v>
      </c>
      <c r="F905" s="2">
        <v>34020</v>
      </c>
      <c r="G905" s="2" t="s">
        <v>18</v>
      </c>
      <c r="H905" s="2" t="s">
        <v>16</v>
      </c>
      <c r="I905" s="2" t="s">
        <v>201</v>
      </c>
      <c r="J905" s="2" t="s">
        <v>1231</v>
      </c>
      <c r="L905" s="2" t="s">
        <v>18</v>
      </c>
      <c r="R905" s="2">
        <v>4953</v>
      </c>
      <c r="S905" s="2">
        <v>45511</v>
      </c>
      <c r="T905" s="2">
        <v>30000</v>
      </c>
    </row>
    <row r="906" spans="1:20" x14ac:dyDescent="0.25">
      <c r="A906" s="2">
        <v>326037</v>
      </c>
      <c r="B906" s="2" t="s">
        <v>2474</v>
      </c>
      <c r="C906" s="2" t="s">
        <v>497</v>
      </c>
      <c r="D906" s="2" t="s">
        <v>447</v>
      </c>
      <c r="E906" s="2" t="s">
        <v>76</v>
      </c>
      <c r="F906" s="2">
        <v>28983</v>
      </c>
      <c r="G906" s="2" t="s">
        <v>1276</v>
      </c>
      <c r="H906" s="2" t="s">
        <v>19</v>
      </c>
      <c r="I906" s="2" t="s">
        <v>201</v>
      </c>
      <c r="J906" s="2" t="s">
        <v>15</v>
      </c>
      <c r="L906" s="2" t="s">
        <v>73</v>
      </c>
    </row>
    <row r="907" spans="1:20" x14ac:dyDescent="0.25">
      <c r="A907" s="2">
        <v>326059</v>
      </c>
      <c r="B907" s="2" t="s">
        <v>2180</v>
      </c>
      <c r="C907" s="2" t="s">
        <v>231</v>
      </c>
      <c r="D907" s="2" t="s">
        <v>832</v>
      </c>
      <c r="E907" s="2" t="s">
        <v>77</v>
      </c>
      <c r="F907" s="2">
        <v>28709</v>
      </c>
      <c r="G907" s="2" t="s">
        <v>721</v>
      </c>
      <c r="H907" s="2" t="s">
        <v>16</v>
      </c>
      <c r="I907" s="2" t="s">
        <v>201</v>
      </c>
      <c r="J907" s="2" t="s">
        <v>1231</v>
      </c>
      <c r="L907" s="2" t="s">
        <v>37</v>
      </c>
    </row>
    <row r="908" spans="1:20" x14ac:dyDescent="0.25">
      <c r="A908" s="2">
        <v>326077</v>
      </c>
      <c r="B908" s="2" t="s">
        <v>3643</v>
      </c>
      <c r="C908" s="2" t="s">
        <v>266</v>
      </c>
      <c r="D908" s="2" t="s">
        <v>232</v>
      </c>
      <c r="E908" s="2" t="s">
        <v>76</v>
      </c>
      <c r="F908" s="2">
        <v>34730</v>
      </c>
      <c r="G908" s="2" t="s">
        <v>762</v>
      </c>
      <c r="H908" s="2" t="s">
        <v>16</v>
      </c>
      <c r="I908" s="2" t="s">
        <v>201</v>
      </c>
      <c r="J908" s="2" t="s">
        <v>1231</v>
      </c>
      <c r="L908" s="2" t="s">
        <v>67</v>
      </c>
    </row>
    <row r="909" spans="1:20" x14ac:dyDescent="0.25">
      <c r="A909" s="2">
        <v>326138</v>
      </c>
      <c r="B909" s="2" t="s">
        <v>3646</v>
      </c>
      <c r="C909" s="2" t="s">
        <v>326</v>
      </c>
      <c r="D909" s="2" t="s">
        <v>1455</v>
      </c>
      <c r="E909" s="2" t="s">
        <v>76</v>
      </c>
      <c r="F909" s="2">
        <v>28950</v>
      </c>
      <c r="G909" s="2" t="s">
        <v>1464</v>
      </c>
      <c r="H909" s="2" t="s">
        <v>16</v>
      </c>
      <c r="I909" s="2" t="s">
        <v>201</v>
      </c>
      <c r="J909" s="2" t="s">
        <v>1231</v>
      </c>
      <c r="L909" s="2" t="s">
        <v>40</v>
      </c>
    </row>
    <row r="910" spans="1:20" x14ac:dyDescent="0.25">
      <c r="A910" s="2">
        <v>326187</v>
      </c>
      <c r="B910" s="2" t="s">
        <v>2332</v>
      </c>
      <c r="C910" s="2" t="s">
        <v>1093</v>
      </c>
      <c r="D910" s="2" t="s">
        <v>587</v>
      </c>
      <c r="E910" s="2" t="s">
        <v>76</v>
      </c>
      <c r="F910" s="2">
        <v>31504</v>
      </c>
      <c r="G910" s="2" t="s">
        <v>3647</v>
      </c>
      <c r="H910" s="2" t="s">
        <v>16</v>
      </c>
      <c r="I910" s="2" t="s">
        <v>201</v>
      </c>
      <c r="J910" s="2" t="s">
        <v>15</v>
      </c>
      <c r="L910" s="2" t="s">
        <v>40</v>
      </c>
    </row>
    <row r="911" spans="1:20" x14ac:dyDescent="0.25">
      <c r="A911" s="2">
        <v>326197</v>
      </c>
      <c r="B911" s="2" t="s">
        <v>3648</v>
      </c>
      <c r="C911" s="2" t="s">
        <v>229</v>
      </c>
      <c r="D911" s="2" t="s">
        <v>3649</v>
      </c>
      <c r="E911" s="2" t="s">
        <v>77</v>
      </c>
      <c r="F911" s="2">
        <v>34912</v>
      </c>
      <c r="G911" s="2" t="s">
        <v>37</v>
      </c>
      <c r="H911" s="2" t="s">
        <v>16</v>
      </c>
      <c r="I911" s="2" t="s">
        <v>201</v>
      </c>
    </row>
    <row r="912" spans="1:20" x14ac:dyDescent="0.25">
      <c r="A912" s="2">
        <v>326289</v>
      </c>
      <c r="B912" s="2" t="s">
        <v>3411</v>
      </c>
      <c r="C912" s="2" t="s">
        <v>229</v>
      </c>
      <c r="D912" s="2" t="s">
        <v>439</v>
      </c>
      <c r="E912" s="2" t="s">
        <v>77</v>
      </c>
      <c r="H912" s="2" t="s">
        <v>16</v>
      </c>
      <c r="I912" s="2" t="s">
        <v>201</v>
      </c>
    </row>
    <row r="913" spans="1:20" x14ac:dyDescent="0.25">
      <c r="A913" s="2">
        <v>326306</v>
      </c>
      <c r="B913" s="2" t="s">
        <v>3650</v>
      </c>
      <c r="C913" s="2" t="s">
        <v>638</v>
      </c>
      <c r="D913" s="2" t="s">
        <v>3651</v>
      </c>
      <c r="E913" s="2" t="s">
        <v>77</v>
      </c>
      <c r="F913" s="2">
        <v>34140</v>
      </c>
      <c r="G913" s="2" t="s">
        <v>18</v>
      </c>
      <c r="H913" s="2" t="s">
        <v>16</v>
      </c>
      <c r="I913" s="2" t="s">
        <v>201</v>
      </c>
      <c r="J913" s="2" t="s">
        <v>1231</v>
      </c>
      <c r="L913" s="2" t="s">
        <v>18</v>
      </c>
    </row>
    <row r="914" spans="1:20" x14ac:dyDescent="0.25">
      <c r="A914" s="2">
        <v>326311</v>
      </c>
      <c r="B914" s="2" t="s">
        <v>728</v>
      </c>
      <c r="C914" s="2" t="s">
        <v>386</v>
      </c>
      <c r="D914" s="2" t="s">
        <v>367</v>
      </c>
      <c r="E914" s="2" t="s">
        <v>76</v>
      </c>
      <c r="F914" s="2">
        <v>30682</v>
      </c>
      <c r="G914" s="2" t="s">
        <v>1581</v>
      </c>
      <c r="H914" s="2" t="s">
        <v>16</v>
      </c>
      <c r="I914" s="2" t="s">
        <v>201</v>
      </c>
      <c r="J914" s="2" t="s">
        <v>1231</v>
      </c>
      <c r="L914" s="2" t="s">
        <v>18</v>
      </c>
    </row>
    <row r="915" spans="1:20" x14ac:dyDescent="0.25">
      <c r="A915" s="2">
        <v>326315</v>
      </c>
      <c r="B915" s="2" t="s">
        <v>2382</v>
      </c>
      <c r="C915" s="2" t="s">
        <v>1093</v>
      </c>
      <c r="D915" s="2" t="s">
        <v>953</v>
      </c>
      <c r="E915" s="2" t="s">
        <v>77</v>
      </c>
      <c r="F915" s="2">
        <v>31413</v>
      </c>
      <c r="G915" s="2" t="s">
        <v>18</v>
      </c>
      <c r="H915" s="2" t="s">
        <v>16</v>
      </c>
      <c r="I915" s="2" t="s">
        <v>201</v>
      </c>
      <c r="J915" s="2" t="s">
        <v>1231</v>
      </c>
      <c r="L915" s="2" t="s">
        <v>18</v>
      </c>
    </row>
    <row r="916" spans="1:20" x14ac:dyDescent="0.25">
      <c r="A916" s="2">
        <v>326324</v>
      </c>
      <c r="B916" s="2" t="s">
        <v>3131</v>
      </c>
      <c r="C916" s="2" t="s">
        <v>1127</v>
      </c>
      <c r="D916" s="2" t="s">
        <v>3199</v>
      </c>
      <c r="E916" s="2" t="s">
        <v>77</v>
      </c>
      <c r="F916" s="2">
        <v>33760</v>
      </c>
      <c r="G916" s="2" t="s">
        <v>213</v>
      </c>
      <c r="H916" s="2" t="s">
        <v>16</v>
      </c>
      <c r="I916" s="2" t="s">
        <v>201</v>
      </c>
      <c r="J916" s="2" t="s">
        <v>1231</v>
      </c>
      <c r="L916" s="2" t="s">
        <v>67</v>
      </c>
      <c r="R916" s="2">
        <v>4942</v>
      </c>
      <c r="S916" s="2">
        <v>45511</v>
      </c>
      <c r="T916" s="2">
        <v>20000</v>
      </c>
    </row>
    <row r="917" spans="1:20" x14ac:dyDescent="0.25">
      <c r="A917" s="2">
        <v>326325</v>
      </c>
      <c r="B917" s="2" t="s">
        <v>3152</v>
      </c>
      <c r="C917" s="2" t="s">
        <v>823</v>
      </c>
      <c r="D917" s="2" t="s">
        <v>539</v>
      </c>
      <c r="E917" s="2" t="s">
        <v>76</v>
      </c>
      <c r="F917" s="2">
        <v>34158</v>
      </c>
      <c r="G917" s="2" t="s">
        <v>3153</v>
      </c>
      <c r="H917" s="2" t="s">
        <v>16</v>
      </c>
      <c r="I917" s="2" t="s">
        <v>201</v>
      </c>
      <c r="J917" s="2" t="s">
        <v>15</v>
      </c>
      <c r="L917" s="2" t="s">
        <v>18</v>
      </c>
    </row>
    <row r="918" spans="1:20" x14ac:dyDescent="0.25">
      <c r="A918" s="2">
        <v>326329</v>
      </c>
      <c r="B918" s="2" t="s">
        <v>902</v>
      </c>
      <c r="C918" s="2" t="s">
        <v>221</v>
      </c>
      <c r="D918" s="2" t="s">
        <v>277</v>
      </c>
      <c r="E918" s="2" t="s">
        <v>76</v>
      </c>
      <c r="F918" s="2">
        <v>33978</v>
      </c>
      <c r="G918" s="2" t="s">
        <v>18</v>
      </c>
      <c r="H918" s="2" t="s">
        <v>16</v>
      </c>
      <c r="I918" s="2" t="s">
        <v>201</v>
      </c>
      <c r="J918" s="2" t="s">
        <v>1231</v>
      </c>
      <c r="L918" s="2" t="s">
        <v>73</v>
      </c>
    </row>
    <row r="919" spans="1:20" x14ac:dyDescent="0.25">
      <c r="A919" s="2">
        <v>326330</v>
      </c>
      <c r="B919" s="2" t="s">
        <v>3652</v>
      </c>
      <c r="C919" s="2" t="s">
        <v>616</v>
      </c>
      <c r="D919" s="2" t="s">
        <v>269</v>
      </c>
      <c r="E919" s="2" t="s">
        <v>76</v>
      </c>
      <c r="F919" s="2">
        <v>30682</v>
      </c>
      <c r="G919" s="2" t="s">
        <v>213</v>
      </c>
      <c r="H919" s="2" t="s">
        <v>16</v>
      </c>
      <c r="I919" s="2" t="s">
        <v>201</v>
      </c>
      <c r="J919" s="2" t="s">
        <v>1231</v>
      </c>
      <c r="L919" s="2" t="s">
        <v>18</v>
      </c>
    </row>
    <row r="920" spans="1:20" x14ac:dyDescent="0.25">
      <c r="A920" s="2">
        <v>326344</v>
      </c>
      <c r="B920" s="2" t="s">
        <v>3088</v>
      </c>
      <c r="C920" s="2" t="s">
        <v>252</v>
      </c>
      <c r="D920" s="2" t="s">
        <v>270</v>
      </c>
      <c r="E920" s="2" t="s">
        <v>77</v>
      </c>
      <c r="F920" s="2">
        <v>31046</v>
      </c>
      <c r="G920" s="2" t="s">
        <v>3089</v>
      </c>
      <c r="H920" s="2" t="s">
        <v>16</v>
      </c>
      <c r="I920" s="2" t="s">
        <v>201</v>
      </c>
      <c r="J920" s="2" t="s">
        <v>1231</v>
      </c>
      <c r="L920" s="2" t="s">
        <v>47</v>
      </c>
    </row>
    <row r="921" spans="1:20" x14ac:dyDescent="0.25">
      <c r="A921" s="2">
        <v>326345</v>
      </c>
      <c r="B921" s="2" t="s">
        <v>3259</v>
      </c>
      <c r="C921" s="2" t="s">
        <v>214</v>
      </c>
      <c r="D921" s="2" t="s">
        <v>283</v>
      </c>
      <c r="E921" s="2" t="s">
        <v>77</v>
      </c>
      <c r="F921" s="2">
        <v>34039</v>
      </c>
      <c r="G921" s="2" t="s">
        <v>18</v>
      </c>
      <c r="H921" s="2" t="s">
        <v>16</v>
      </c>
      <c r="I921" s="2" t="s">
        <v>201</v>
      </c>
      <c r="J921" s="2" t="s">
        <v>1231</v>
      </c>
      <c r="L921" s="2" t="s">
        <v>30</v>
      </c>
    </row>
    <row r="922" spans="1:20" x14ac:dyDescent="0.25">
      <c r="A922" s="2">
        <v>326380</v>
      </c>
      <c r="B922" s="2" t="s">
        <v>3654</v>
      </c>
      <c r="C922" s="2" t="s">
        <v>266</v>
      </c>
      <c r="D922" s="2" t="s">
        <v>278</v>
      </c>
      <c r="E922" s="2" t="s">
        <v>77</v>
      </c>
      <c r="F922" s="2">
        <v>34335</v>
      </c>
      <c r="G922" s="2" t="s">
        <v>213</v>
      </c>
      <c r="H922" s="2" t="s">
        <v>16</v>
      </c>
      <c r="I922" s="2" t="s">
        <v>201</v>
      </c>
      <c r="J922" s="2" t="s">
        <v>1231</v>
      </c>
      <c r="L922" s="2" t="s">
        <v>18</v>
      </c>
    </row>
    <row r="923" spans="1:20" x14ac:dyDescent="0.25">
      <c r="A923" s="2">
        <v>326384</v>
      </c>
      <c r="B923" s="2" t="s">
        <v>2304</v>
      </c>
      <c r="C923" s="2" t="s">
        <v>548</v>
      </c>
      <c r="D923" s="2" t="s">
        <v>270</v>
      </c>
      <c r="E923" s="2" t="s">
        <v>77</v>
      </c>
      <c r="F923" s="2">
        <v>35041</v>
      </c>
      <c r="G923" s="2" t="s">
        <v>70</v>
      </c>
      <c r="H923" s="2" t="s">
        <v>16</v>
      </c>
      <c r="I923" s="2" t="s">
        <v>201</v>
      </c>
      <c r="J923" s="2" t="s">
        <v>1231</v>
      </c>
      <c r="L923" s="2" t="s">
        <v>30</v>
      </c>
    </row>
    <row r="924" spans="1:20" x14ac:dyDescent="0.25">
      <c r="A924" s="2">
        <v>326434</v>
      </c>
      <c r="B924" s="2" t="s">
        <v>3318</v>
      </c>
      <c r="C924" s="2" t="s">
        <v>218</v>
      </c>
      <c r="D924" s="2" t="s">
        <v>212</v>
      </c>
      <c r="E924" s="2" t="s">
        <v>76</v>
      </c>
      <c r="F924" s="2">
        <v>34613</v>
      </c>
      <c r="G924" s="2" t="s">
        <v>18</v>
      </c>
      <c r="H924" s="2" t="s">
        <v>16</v>
      </c>
      <c r="I924" s="2" t="s">
        <v>201</v>
      </c>
      <c r="J924" s="2" t="s">
        <v>1231</v>
      </c>
      <c r="L924" s="2" t="s">
        <v>18</v>
      </c>
    </row>
    <row r="925" spans="1:20" x14ac:dyDescent="0.25">
      <c r="A925" s="2">
        <v>326437</v>
      </c>
      <c r="B925" s="2" t="s">
        <v>2403</v>
      </c>
      <c r="C925" s="2" t="s">
        <v>611</v>
      </c>
      <c r="D925" s="2" t="s">
        <v>224</v>
      </c>
      <c r="E925" s="2" t="s">
        <v>77</v>
      </c>
      <c r="F925" s="2">
        <v>31177</v>
      </c>
      <c r="G925" s="2" t="s">
        <v>18</v>
      </c>
      <c r="H925" s="2" t="s">
        <v>16</v>
      </c>
      <c r="I925" s="2" t="s">
        <v>201</v>
      </c>
      <c r="J925" s="2" t="s">
        <v>1231</v>
      </c>
      <c r="L925" s="2" t="s">
        <v>30</v>
      </c>
    </row>
    <row r="926" spans="1:20" x14ac:dyDescent="0.25">
      <c r="A926" s="2">
        <v>326449</v>
      </c>
      <c r="B926" s="2" t="s">
        <v>814</v>
      </c>
      <c r="C926" s="2" t="s">
        <v>566</v>
      </c>
      <c r="D926" s="2" t="s">
        <v>703</v>
      </c>
      <c r="E926" s="2" t="s">
        <v>77</v>
      </c>
      <c r="F926" s="2">
        <v>33983</v>
      </c>
      <c r="G926" s="2" t="s">
        <v>3655</v>
      </c>
      <c r="H926" s="2" t="s">
        <v>16</v>
      </c>
      <c r="I926" s="2" t="s">
        <v>201</v>
      </c>
      <c r="J926" s="2" t="s">
        <v>1231</v>
      </c>
      <c r="L926" s="2" t="s">
        <v>30</v>
      </c>
    </row>
    <row r="927" spans="1:20" x14ac:dyDescent="0.25">
      <c r="A927" s="2">
        <v>326507</v>
      </c>
      <c r="B927" s="2" t="s">
        <v>4206</v>
      </c>
      <c r="C927" s="2" t="s">
        <v>221</v>
      </c>
      <c r="D927" s="2" t="s">
        <v>222</v>
      </c>
      <c r="E927" s="2" t="s">
        <v>77</v>
      </c>
      <c r="F927" s="2">
        <v>35371</v>
      </c>
      <c r="G927" s="2" t="s">
        <v>284</v>
      </c>
      <c r="H927" s="2" t="s">
        <v>16</v>
      </c>
      <c r="I927" s="2" t="s">
        <v>201</v>
      </c>
      <c r="J927" s="2" t="s">
        <v>1231</v>
      </c>
      <c r="L927" s="2" t="s">
        <v>30</v>
      </c>
    </row>
    <row r="928" spans="1:20" x14ac:dyDescent="0.25">
      <c r="A928" s="2">
        <v>326545</v>
      </c>
      <c r="B928" s="2" t="s">
        <v>3154</v>
      </c>
      <c r="C928" s="2" t="s">
        <v>682</v>
      </c>
      <c r="D928" s="2" t="s">
        <v>1448</v>
      </c>
      <c r="E928" s="2" t="s">
        <v>76</v>
      </c>
      <c r="F928" s="2">
        <v>32983</v>
      </c>
      <c r="G928" s="2" t="s">
        <v>40</v>
      </c>
      <c r="H928" s="2" t="s">
        <v>16</v>
      </c>
      <c r="I928" s="2" t="s">
        <v>201</v>
      </c>
      <c r="J928" s="2" t="s">
        <v>1231</v>
      </c>
      <c r="L928" s="2" t="s">
        <v>67</v>
      </c>
    </row>
    <row r="929" spans="1:20" x14ac:dyDescent="0.25">
      <c r="A929" s="2">
        <v>326546</v>
      </c>
      <c r="B929" s="2" t="s">
        <v>4207</v>
      </c>
      <c r="C929" s="2" t="s">
        <v>910</v>
      </c>
      <c r="D929" s="2" t="s">
        <v>272</v>
      </c>
      <c r="E929" s="2" t="s">
        <v>77</v>
      </c>
      <c r="F929" s="2">
        <v>34701</v>
      </c>
      <c r="G929" s="2" t="s">
        <v>213</v>
      </c>
      <c r="H929" s="2" t="s">
        <v>16</v>
      </c>
      <c r="I929" s="2" t="s">
        <v>201</v>
      </c>
      <c r="J929" s="2" t="s">
        <v>1231</v>
      </c>
      <c r="L929" s="2" t="s">
        <v>18</v>
      </c>
    </row>
    <row r="930" spans="1:20" x14ac:dyDescent="0.25">
      <c r="A930" s="2">
        <v>326556</v>
      </c>
      <c r="B930" s="2" t="s">
        <v>3260</v>
      </c>
      <c r="C930" s="2" t="s">
        <v>784</v>
      </c>
      <c r="D930" s="2" t="s">
        <v>269</v>
      </c>
      <c r="E930" s="2" t="s">
        <v>76</v>
      </c>
      <c r="F930" s="2">
        <v>31413</v>
      </c>
      <c r="G930" s="2" t="s">
        <v>18</v>
      </c>
      <c r="H930" s="2" t="s">
        <v>16</v>
      </c>
      <c r="I930" s="2" t="s">
        <v>201</v>
      </c>
      <c r="J930" s="2" t="s">
        <v>1231</v>
      </c>
      <c r="L930" s="2" t="s">
        <v>18</v>
      </c>
    </row>
    <row r="931" spans="1:20" x14ac:dyDescent="0.25">
      <c r="A931" s="2">
        <v>326569</v>
      </c>
      <c r="B931" s="2" t="s">
        <v>2735</v>
      </c>
      <c r="C931" s="2" t="s">
        <v>281</v>
      </c>
      <c r="D931" s="2" t="s">
        <v>269</v>
      </c>
      <c r="E931" s="2" t="s">
        <v>77</v>
      </c>
      <c r="F931" s="2">
        <v>35333</v>
      </c>
      <c r="G931" s="2" t="s">
        <v>464</v>
      </c>
      <c r="H931" s="2" t="s">
        <v>16</v>
      </c>
      <c r="I931" s="2" t="s">
        <v>201</v>
      </c>
      <c r="J931" s="2" t="s">
        <v>1231</v>
      </c>
      <c r="L931" s="2" t="s">
        <v>18</v>
      </c>
    </row>
    <row r="932" spans="1:20" x14ac:dyDescent="0.25">
      <c r="A932" s="2">
        <v>326618</v>
      </c>
      <c r="B932" s="2" t="s">
        <v>4208</v>
      </c>
      <c r="C932" s="2" t="s">
        <v>666</v>
      </c>
      <c r="D932" s="2" t="s">
        <v>614</v>
      </c>
      <c r="E932" s="2" t="s">
        <v>77</v>
      </c>
      <c r="F932" s="2">
        <v>32757</v>
      </c>
      <c r="G932" s="2" t="s">
        <v>18</v>
      </c>
      <c r="H932" s="2" t="s">
        <v>16</v>
      </c>
      <c r="I932" s="2" t="s">
        <v>201</v>
      </c>
      <c r="J932" s="2" t="s">
        <v>1231</v>
      </c>
      <c r="L932" s="2" t="s">
        <v>18</v>
      </c>
    </row>
    <row r="933" spans="1:20" x14ac:dyDescent="0.25">
      <c r="A933" s="2">
        <v>326638</v>
      </c>
      <c r="B933" s="2" t="s">
        <v>3659</v>
      </c>
      <c r="C933" s="2" t="s">
        <v>595</v>
      </c>
      <c r="D933" s="2" t="s">
        <v>3660</v>
      </c>
      <c r="E933" s="2" t="s">
        <v>77</v>
      </c>
      <c r="F933" s="2">
        <v>30498</v>
      </c>
      <c r="G933" s="2" t="s">
        <v>18</v>
      </c>
      <c r="H933" s="2" t="s">
        <v>16</v>
      </c>
      <c r="I933" s="2" t="s">
        <v>201</v>
      </c>
      <c r="J933" s="2" t="s">
        <v>1231</v>
      </c>
      <c r="L933" s="2" t="s">
        <v>18</v>
      </c>
      <c r="R933" s="2">
        <v>5118</v>
      </c>
      <c r="S933" s="2">
        <v>45512</v>
      </c>
      <c r="T933" s="2">
        <v>60000</v>
      </c>
    </row>
    <row r="934" spans="1:20" x14ac:dyDescent="0.25">
      <c r="A934" s="2">
        <v>326654</v>
      </c>
      <c r="B934" s="2" t="s">
        <v>4209</v>
      </c>
      <c r="C934" s="2" t="s">
        <v>1960</v>
      </c>
      <c r="D934" s="2" t="s">
        <v>322</v>
      </c>
      <c r="E934" s="2" t="s">
        <v>76</v>
      </c>
      <c r="F934" s="2">
        <v>33604</v>
      </c>
      <c r="G934" s="2" t="s">
        <v>64</v>
      </c>
      <c r="H934" s="2" t="s">
        <v>16</v>
      </c>
      <c r="I934" s="2" t="s">
        <v>201</v>
      </c>
      <c r="J934" s="2" t="s">
        <v>1231</v>
      </c>
      <c r="L934" s="2" t="s">
        <v>1736</v>
      </c>
    </row>
    <row r="935" spans="1:20" x14ac:dyDescent="0.25">
      <c r="A935" s="2">
        <v>326662</v>
      </c>
      <c r="B935" s="2" t="s">
        <v>4210</v>
      </c>
      <c r="C935" s="2" t="s">
        <v>334</v>
      </c>
      <c r="D935" s="2" t="s">
        <v>322</v>
      </c>
      <c r="E935" s="2" t="s">
        <v>76</v>
      </c>
      <c r="F935" s="2">
        <v>34394</v>
      </c>
      <c r="G935" s="2" t="s">
        <v>1233</v>
      </c>
      <c r="H935" s="2" t="s">
        <v>16</v>
      </c>
      <c r="I935" s="2" t="s">
        <v>201</v>
      </c>
      <c r="J935" s="2" t="s">
        <v>1231</v>
      </c>
      <c r="L935" s="2" t="s">
        <v>18</v>
      </c>
    </row>
    <row r="936" spans="1:20" x14ac:dyDescent="0.25">
      <c r="A936" s="2">
        <v>326674</v>
      </c>
      <c r="B936" s="2" t="s">
        <v>3261</v>
      </c>
      <c r="C936" s="2" t="s">
        <v>823</v>
      </c>
      <c r="D936" s="2" t="s">
        <v>726</v>
      </c>
      <c r="E936" s="2" t="s">
        <v>77</v>
      </c>
      <c r="F936" s="2">
        <v>33744</v>
      </c>
      <c r="G936" s="2" t="s">
        <v>30</v>
      </c>
      <c r="H936" s="2" t="s">
        <v>16</v>
      </c>
      <c r="I936" s="2" t="s">
        <v>201</v>
      </c>
      <c r="J936" s="2" t="s">
        <v>1231</v>
      </c>
      <c r="L936" s="2" t="s">
        <v>30</v>
      </c>
    </row>
    <row r="937" spans="1:20" x14ac:dyDescent="0.25">
      <c r="A937" s="2">
        <v>326690</v>
      </c>
      <c r="B937" s="2" t="s">
        <v>2371</v>
      </c>
      <c r="C937" s="2" t="s">
        <v>2372</v>
      </c>
      <c r="D937" s="2" t="s">
        <v>732</v>
      </c>
      <c r="E937" s="2" t="s">
        <v>76</v>
      </c>
      <c r="F937" s="2">
        <v>31108</v>
      </c>
      <c r="G937" s="2" t="s">
        <v>47</v>
      </c>
      <c r="H937" s="2" t="s">
        <v>16</v>
      </c>
      <c r="I937" s="2" t="s">
        <v>201</v>
      </c>
      <c r="J937" s="2" t="s">
        <v>1231</v>
      </c>
      <c r="L937" s="2" t="s">
        <v>47</v>
      </c>
    </row>
    <row r="938" spans="1:20" x14ac:dyDescent="0.25">
      <c r="A938" s="2">
        <v>326756</v>
      </c>
      <c r="B938" s="2" t="s">
        <v>3661</v>
      </c>
      <c r="C938" s="2" t="s">
        <v>903</v>
      </c>
      <c r="D938" s="2" t="s">
        <v>417</v>
      </c>
      <c r="E938" s="2" t="s">
        <v>77</v>
      </c>
      <c r="F938" s="2">
        <v>32882</v>
      </c>
      <c r="G938" s="2" t="s">
        <v>18</v>
      </c>
      <c r="H938" s="2" t="s">
        <v>16</v>
      </c>
      <c r="I938" s="2" t="s">
        <v>201</v>
      </c>
      <c r="J938" s="2" t="s">
        <v>1231</v>
      </c>
      <c r="L938" s="2" t="s">
        <v>30</v>
      </c>
    </row>
    <row r="939" spans="1:20" x14ac:dyDescent="0.25">
      <c r="A939" s="2">
        <v>326762</v>
      </c>
      <c r="B939" s="2" t="s">
        <v>3663</v>
      </c>
      <c r="C939" s="2" t="s">
        <v>839</v>
      </c>
      <c r="D939" s="2" t="s">
        <v>365</v>
      </c>
      <c r="E939" s="2" t="s">
        <v>77</v>
      </c>
      <c r="F939" s="2">
        <v>33442</v>
      </c>
      <c r="G939" s="2" t="s">
        <v>284</v>
      </c>
      <c r="H939" s="2" t="s">
        <v>16</v>
      </c>
      <c r="I939" s="2" t="s">
        <v>201</v>
      </c>
      <c r="J939" s="2" t="s">
        <v>15</v>
      </c>
      <c r="L939" s="2" t="s">
        <v>30</v>
      </c>
    </row>
    <row r="940" spans="1:20" x14ac:dyDescent="0.25">
      <c r="A940" s="2">
        <v>326812</v>
      </c>
      <c r="B940" s="2" t="s">
        <v>2350</v>
      </c>
      <c r="C940" s="2" t="s">
        <v>1443</v>
      </c>
      <c r="D940" s="2" t="s">
        <v>234</v>
      </c>
      <c r="E940" s="2" t="s">
        <v>76</v>
      </c>
      <c r="F940" s="2">
        <v>32393</v>
      </c>
      <c r="G940" s="2" t="s">
        <v>662</v>
      </c>
      <c r="H940" s="2" t="s">
        <v>16</v>
      </c>
      <c r="I940" s="2" t="s">
        <v>201</v>
      </c>
      <c r="J940" s="2" t="s">
        <v>1231</v>
      </c>
      <c r="L940" s="2" t="s">
        <v>70</v>
      </c>
    </row>
    <row r="941" spans="1:20" x14ac:dyDescent="0.25">
      <c r="A941" s="2">
        <v>326875</v>
      </c>
      <c r="B941" s="2" t="s">
        <v>2388</v>
      </c>
      <c r="C941" s="2" t="s">
        <v>1062</v>
      </c>
      <c r="D941" s="2" t="s">
        <v>215</v>
      </c>
      <c r="E941" s="2" t="s">
        <v>77</v>
      </c>
      <c r="F941" s="2">
        <v>35502</v>
      </c>
      <c r="G941" s="2" t="s">
        <v>385</v>
      </c>
      <c r="H941" s="2" t="s">
        <v>16</v>
      </c>
      <c r="I941" s="2" t="s">
        <v>201</v>
      </c>
      <c r="J941" s="2" t="s">
        <v>1231</v>
      </c>
      <c r="L941" s="2" t="s">
        <v>30</v>
      </c>
    </row>
    <row r="942" spans="1:20" x14ac:dyDescent="0.25">
      <c r="A942" s="2">
        <v>326893</v>
      </c>
      <c r="B942" s="2" t="s">
        <v>3671</v>
      </c>
      <c r="C942" s="2" t="s">
        <v>214</v>
      </c>
      <c r="D942" s="2" t="s">
        <v>1503</v>
      </c>
      <c r="E942" s="2" t="s">
        <v>77</v>
      </c>
      <c r="F942" s="2">
        <v>33851</v>
      </c>
      <c r="G942" s="2" t="s">
        <v>18</v>
      </c>
      <c r="H942" s="2" t="s">
        <v>16</v>
      </c>
      <c r="I942" s="2" t="s">
        <v>201</v>
      </c>
      <c r="J942" s="2" t="s">
        <v>1231</v>
      </c>
      <c r="L942" s="2" t="s">
        <v>18</v>
      </c>
    </row>
    <row r="943" spans="1:20" x14ac:dyDescent="0.25">
      <c r="A943" s="2">
        <v>326897</v>
      </c>
      <c r="B943" s="2" t="s">
        <v>1452</v>
      </c>
      <c r="C943" s="2" t="s">
        <v>231</v>
      </c>
      <c r="D943" s="2" t="s">
        <v>320</v>
      </c>
      <c r="E943" s="2" t="s">
        <v>77</v>
      </c>
      <c r="F943" s="2">
        <v>30654</v>
      </c>
      <c r="G943" s="2" t="s">
        <v>18</v>
      </c>
      <c r="H943" s="2" t="s">
        <v>16</v>
      </c>
      <c r="I943" s="2" t="s">
        <v>201</v>
      </c>
      <c r="J943" s="2" t="s">
        <v>15</v>
      </c>
      <c r="L943" s="2" t="s">
        <v>18</v>
      </c>
    </row>
    <row r="944" spans="1:20" x14ac:dyDescent="0.25">
      <c r="A944" s="2">
        <v>326938</v>
      </c>
      <c r="B944" s="2" t="s">
        <v>1375</v>
      </c>
      <c r="C944" s="2" t="s">
        <v>331</v>
      </c>
      <c r="D944" s="2" t="s">
        <v>893</v>
      </c>
      <c r="E944" s="2" t="s">
        <v>76</v>
      </c>
      <c r="F944" s="2">
        <v>34866</v>
      </c>
      <c r="G944" s="2" t="s">
        <v>18</v>
      </c>
      <c r="H944" s="2" t="s">
        <v>19</v>
      </c>
      <c r="I944" s="2" t="s">
        <v>201</v>
      </c>
      <c r="J944" s="2" t="s">
        <v>1231</v>
      </c>
      <c r="L944" s="2" t="s">
        <v>18</v>
      </c>
    </row>
    <row r="945" spans="1:12" x14ac:dyDescent="0.25">
      <c r="A945" s="2">
        <v>326997</v>
      </c>
      <c r="B945" s="2" t="s">
        <v>3039</v>
      </c>
      <c r="C945" s="2" t="s">
        <v>441</v>
      </c>
      <c r="D945" s="2" t="s">
        <v>300</v>
      </c>
      <c r="E945" s="2" t="s">
        <v>77</v>
      </c>
      <c r="F945" s="2">
        <v>34335</v>
      </c>
      <c r="G945" s="2" t="s">
        <v>18</v>
      </c>
      <c r="H945" s="2" t="s">
        <v>16</v>
      </c>
      <c r="I945" s="2" t="s">
        <v>201</v>
      </c>
      <c r="J945" s="2" t="s">
        <v>1231</v>
      </c>
      <c r="L945" s="2" t="s">
        <v>30</v>
      </c>
    </row>
    <row r="946" spans="1:12" x14ac:dyDescent="0.25">
      <c r="A946" s="2">
        <v>327014</v>
      </c>
      <c r="B946" s="2" t="s">
        <v>4212</v>
      </c>
      <c r="C946" s="2" t="s">
        <v>229</v>
      </c>
      <c r="D946" s="2" t="s">
        <v>375</v>
      </c>
      <c r="E946" s="2" t="s">
        <v>77</v>
      </c>
      <c r="F946" s="2">
        <v>34462</v>
      </c>
      <c r="G946" s="2" t="s">
        <v>18</v>
      </c>
      <c r="H946" s="2" t="s">
        <v>16</v>
      </c>
      <c r="I946" s="2" t="s">
        <v>201</v>
      </c>
      <c r="J946" s="2" t="s">
        <v>1231</v>
      </c>
      <c r="L946" s="2" t="s">
        <v>73</v>
      </c>
    </row>
    <row r="947" spans="1:12" x14ac:dyDescent="0.25">
      <c r="A947" s="2">
        <v>327021</v>
      </c>
      <c r="B947" s="2" t="s">
        <v>4213</v>
      </c>
      <c r="C947" s="2" t="s">
        <v>700</v>
      </c>
      <c r="D947" s="2" t="s">
        <v>283</v>
      </c>
      <c r="E947" s="2" t="s">
        <v>77</v>
      </c>
      <c r="F947" s="2">
        <v>34350</v>
      </c>
      <c r="G947" s="2" t="s">
        <v>213</v>
      </c>
      <c r="H947" s="2" t="s">
        <v>16</v>
      </c>
      <c r="I947" s="2" t="s">
        <v>201</v>
      </c>
      <c r="J947" s="2" t="s">
        <v>1231</v>
      </c>
      <c r="L947" s="2" t="s">
        <v>18</v>
      </c>
    </row>
    <row r="948" spans="1:12" x14ac:dyDescent="0.25">
      <c r="A948" s="2">
        <v>327034</v>
      </c>
      <c r="B948" s="2" t="s">
        <v>2717</v>
      </c>
      <c r="C948" s="2" t="s">
        <v>379</v>
      </c>
      <c r="D948" s="2" t="s">
        <v>1069</v>
      </c>
      <c r="E948" s="2" t="s">
        <v>76</v>
      </c>
      <c r="F948" s="2">
        <v>35278</v>
      </c>
      <c r="G948" s="2" t="s">
        <v>27</v>
      </c>
      <c r="H948" s="2" t="s">
        <v>16</v>
      </c>
      <c r="I948" s="2" t="s">
        <v>201</v>
      </c>
      <c r="J948" s="2" t="s">
        <v>1231</v>
      </c>
      <c r="L948" s="2" t="s">
        <v>18</v>
      </c>
    </row>
    <row r="949" spans="1:12" x14ac:dyDescent="0.25">
      <c r="A949" s="2">
        <v>327036</v>
      </c>
      <c r="B949" s="2" t="s">
        <v>2645</v>
      </c>
      <c r="C949" s="2" t="s">
        <v>324</v>
      </c>
      <c r="D949" s="2" t="s">
        <v>470</v>
      </c>
      <c r="E949" s="2" t="s">
        <v>76</v>
      </c>
      <c r="F949" s="2">
        <v>35431</v>
      </c>
      <c r="G949" s="2" t="s">
        <v>18</v>
      </c>
      <c r="H949" s="2" t="s">
        <v>16</v>
      </c>
      <c r="I949" s="2" t="s">
        <v>201</v>
      </c>
    </row>
    <row r="950" spans="1:12" x14ac:dyDescent="0.25">
      <c r="A950" s="2">
        <v>327042</v>
      </c>
      <c r="B950" s="2" t="s">
        <v>3090</v>
      </c>
      <c r="C950" s="2" t="s">
        <v>604</v>
      </c>
      <c r="D950" s="2" t="s">
        <v>232</v>
      </c>
      <c r="E950" s="2" t="s">
        <v>76</v>
      </c>
      <c r="F950" s="2">
        <v>35661</v>
      </c>
      <c r="G950" s="2" t="s">
        <v>18</v>
      </c>
      <c r="H950" s="2" t="s">
        <v>16</v>
      </c>
      <c r="I950" s="2" t="s">
        <v>201</v>
      </c>
      <c r="J950" s="2" t="s">
        <v>1231</v>
      </c>
      <c r="L950" s="2" t="s">
        <v>18</v>
      </c>
    </row>
    <row r="951" spans="1:12" x14ac:dyDescent="0.25">
      <c r="A951" s="2">
        <v>327045</v>
      </c>
      <c r="B951" s="2" t="s">
        <v>3321</v>
      </c>
      <c r="C951" s="2" t="s">
        <v>780</v>
      </c>
      <c r="D951" s="2" t="s">
        <v>734</v>
      </c>
      <c r="E951" s="2" t="s">
        <v>76</v>
      </c>
      <c r="F951" s="2">
        <v>35068</v>
      </c>
      <c r="G951" s="2" t="s">
        <v>18</v>
      </c>
      <c r="H951" s="2" t="s">
        <v>16</v>
      </c>
      <c r="I951" s="2" t="s">
        <v>201</v>
      </c>
      <c r="J951" s="2" t="s">
        <v>15</v>
      </c>
      <c r="L951" s="2" t="s">
        <v>18</v>
      </c>
    </row>
    <row r="952" spans="1:12" x14ac:dyDescent="0.25">
      <c r="A952" s="2">
        <v>327055</v>
      </c>
      <c r="B952" s="2" t="s">
        <v>3022</v>
      </c>
      <c r="C952" s="2" t="s">
        <v>1023</v>
      </c>
      <c r="D952" s="2" t="s">
        <v>402</v>
      </c>
      <c r="E952" s="2" t="s">
        <v>77</v>
      </c>
      <c r="F952" s="2">
        <v>35584</v>
      </c>
      <c r="G952" s="2" t="s">
        <v>18</v>
      </c>
      <c r="H952" s="2" t="s">
        <v>16</v>
      </c>
      <c r="I952" s="2" t="s">
        <v>201</v>
      </c>
      <c r="J952" s="2" t="s">
        <v>1231</v>
      </c>
      <c r="L952" s="2" t="s">
        <v>18</v>
      </c>
    </row>
    <row r="953" spans="1:12" x14ac:dyDescent="0.25">
      <c r="A953" s="2">
        <v>327057</v>
      </c>
      <c r="B953" s="2" t="s">
        <v>3119</v>
      </c>
      <c r="C953" s="2" t="s">
        <v>391</v>
      </c>
      <c r="D953" s="2" t="s">
        <v>543</v>
      </c>
      <c r="E953" s="2" t="s">
        <v>77</v>
      </c>
      <c r="F953" s="2">
        <v>33604</v>
      </c>
      <c r="G953" s="2" t="s">
        <v>213</v>
      </c>
      <c r="H953" s="2" t="s">
        <v>16</v>
      </c>
      <c r="I953" s="2" t="s">
        <v>201</v>
      </c>
      <c r="J953" s="2" t="s">
        <v>15</v>
      </c>
      <c r="L953" s="2" t="s">
        <v>18</v>
      </c>
    </row>
    <row r="954" spans="1:12" x14ac:dyDescent="0.25">
      <c r="A954" s="2">
        <v>327093</v>
      </c>
      <c r="B954" s="2" t="s">
        <v>2639</v>
      </c>
      <c r="C954" s="2" t="s">
        <v>1804</v>
      </c>
      <c r="D954" s="2" t="s">
        <v>487</v>
      </c>
      <c r="E954" s="2" t="s">
        <v>77</v>
      </c>
      <c r="F954" s="2">
        <v>35363</v>
      </c>
      <c r="G954" s="2" t="s">
        <v>2640</v>
      </c>
      <c r="H954" s="2" t="s">
        <v>16</v>
      </c>
      <c r="I954" s="2" t="s">
        <v>201</v>
      </c>
      <c r="J954" s="2" t="s">
        <v>1231</v>
      </c>
      <c r="L954" s="2" t="s">
        <v>18</v>
      </c>
    </row>
    <row r="955" spans="1:12" x14ac:dyDescent="0.25">
      <c r="A955" s="2">
        <v>327098</v>
      </c>
      <c r="B955" s="2" t="s">
        <v>2541</v>
      </c>
      <c r="C955" s="2" t="s">
        <v>1344</v>
      </c>
      <c r="D955" s="2" t="s">
        <v>1345</v>
      </c>
      <c r="E955" s="2" t="s">
        <v>77</v>
      </c>
      <c r="F955" s="2">
        <v>30941</v>
      </c>
      <c r="G955" s="2" t="s">
        <v>213</v>
      </c>
      <c r="H955" s="2" t="s">
        <v>16</v>
      </c>
      <c r="I955" s="2" t="s">
        <v>201</v>
      </c>
      <c r="J955" s="2" t="s">
        <v>1231</v>
      </c>
      <c r="L955" s="2" t="s">
        <v>18</v>
      </c>
    </row>
    <row r="956" spans="1:12" x14ac:dyDescent="0.25">
      <c r="A956" s="2">
        <v>327116</v>
      </c>
      <c r="B956" s="2" t="s">
        <v>3680</v>
      </c>
      <c r="C956" s="2" t="s">
        <v>1341</v>
      </c>
      <c r="D956" s="2" t="s">
        <v>3681</v>
      </c>
      <c r="E956" s="2" t="s">
        <v>76</v>
      </c>
      <c r="F956" s="2">
        <v>31414</v>
      </c>
      <c r="G956" s="2" t="s">
        <v>3682</v>
      </c>
      <c r="H956" s="2" t="s">
        <v>16</v>
      </c>
      <c r="I956" s="2" t="s">
        <v>201</v>
      </c>
      <c r="J956" s="2" t="s">
        <v>1231</v>
      </c>
      <c r="L956" s="2" t="s">
        <v>61</v>
      </c>
    </row>
    <row r="957" spans="1:12" x14ac:dyDescent="0.25">
      <c r="A957" s="2">
        <v>327178</v>
      </c>
      <c r="B957" s="2" t="s">
        <v>3685</v>
      </c>
      <c r="C957" s="2" t="s">
        <v>221</v>
      </c>
      <c r="D957" s="2" t="s">
        <v>1130</v>
      </c>
      <c r="E957" s="2" t="s">
        <v>77</v>
      </c>
      <c r="F957" s="2">
        <v>27748</v>
      </c>
      <c r="G957" s="2" t="s">
        <v>3686</v>
      </c>
      <c r="H957" s="2" t="s">
        <v>16</v>
      </c>
      <c r="I957" s="2" t="s">
        <v>201</v>
      </c>
      <c r="J957" s="2" t="s">
        <v>1231</v>
      </c>
      <c r="L957" s="2" t="s">
        <v>18</v>
      </c>
    </row>
    <row r="958" spans="1:12" x14ac:dyDescent="0.25">
      <c r="A958" s="2">
        <v>327180</v>
      </c>
      <c r="B958" s="2" t="s">
        <v>3097</v>
      </c>
      <c r="C958" s="2" t="s">
        <v>221</v>
      </c>
      <c r="D958" s="2" t="s">
        <v>462</v>
      </c>
      <c r="E958" s="2" t="s">
        <v>76</v>
      </c>
      <c r="F958" s="2">
        <v>33418</v>
      </c>
      <c r="G958" s="2" t="s">
        <v>420</v>
      </c>
      <c r="H958" s="2" t="s">
        <v>16</v>
      </c>
      <c r="I958" s="2" t="s">
        <v>201</v>
      </c>
      <c r="J958" s="2" t="s">
        <v>1231</v>
      </c>
      <c r="L958" s="2" t="s">
        <v>30</v>
      </c>
    </row>
    <row r="959" spans="1:12" x14ac:dyDescent="0.25">
      <c r="A959" s="2">
        <v>327181</v>
      </c>
      <c r="B959" s="2" t="s">
        <v>4214</v>
      </c>
      <c r="C959" s="2" t="s">
        <v>410</v>
      </c>
      <c r="D959" s="2" t="s">
        <v>323</v>
      </c>
      <c r="E959" s="2" t="s">
        <v>76</v>
      </c>
      <c r="F959" s="2">
        <v>35069</v>
      </c>
      <c r="G959" s="2" t="s">
        <v>37</v>
      </c>
      <c r="H959" s="2" t="s">
        <v>16</v>
      </c>
      <c r="I959" s="2" t="s">
        <v>201</v>
      </c>
      <c r="J959" s="2" t="s">
        <v>1231</v>
      </c>
      <c r="L959" s="2" t="s">
        <v>61</v>
      </c>
    </row>
    <row r="960" spans="1:12" x14ac:dyDescent="0.25">
      <c r="A960" s="2">
        <v>327198</v>
      </c>
      <c r="B960" s="2" t="s">
        <v>4215</v>
      </c>
      <c r="C960" s="2" t="s">
        <v>456</v>
      </c>
      <c r="D960" s="2" t="s">
        <v>322</v>
      </c>
      <c r="E960" s="2" t="s">
        <v>76</v>
      </c>
      <c r="F960" s="2">
        <v>35796</v>
      </c>
      <c r="G960" s="2" t="s">
        <v>18</v>
      </c>
      <c r="H960" s="2" t="s">
        <v>16</v>
      </c>
      <c r="I960" s="2" t="s">
        <v>201</v>
      </c>
      <c r="J960" s="2" t="s">
        <v>1231</v>
      </c>
      <c r="L960" s="2" t="s">
        <v>18</v>
      </c>
    </row>
    <row r="961" spans="1:20" x14ac:dyDescent="0.25">
      <c r="A961" s="2">
        <v>327221</v>
      </c>
      <c r="B961" s="2" t="s">
        <v>4216</v>
      </c>
      <c r="C961" s="2" t="s">
        <v>276</v>
      </c>
      <c r="D961" s="2" t="s">
        <v>354</v>
      </c>
      <c r="E961" s="2" t="s">
        <v>77</v>
      </c>
      <c r="F961" s="2">
        <v>34213</v>
      </c>
      <c r="G961" s="2" t="s">
        <v>18</v>
      </c>
      <c r="H961" s="2" t="s">
        <v>16</v>
      </c>
      <c r="I961" s="2" t="s">
        <v>201</v>
      </c>
      <c r="J961" s="2" t="s">
        <v>1231</v>
      </c>
      <c r="L961" s="2" t="s">
        <v>30</v>
      </c>
    </row>
    <row r="962" spans="1:20" x14ac:dyDescent="0.25">
      <c r="A962" s="2">
        <v>327229</v>
      </c>
      <c r="B962" s="2" t="s">
        <v>2504</v>
      </c>
      <c r="C962" s="2" t="s">
        <v>2505</v>
      </c>
      <c r="D962" s="2" t="s">
        <v>1296</v>
      </c>
      <c r="E962" s="2" t="s">
        <v>77</v>
      </c>
      <c r="F962" s="2">
        <v>34246</v>
      </c>
      <c r="G962" s="2" t="s">
        <v>18</v>
      </c>
      <c r="H962" s="2" t="s">
        <v>16</v>
      </c>
      <c r="I962" s="2" t="s">
        <v>201</v>
      </c>
      <c r="J962" s="2" t="s">
        <v>1231</v>
      </c>
      <c r="L962" s="2" t="s">
        <v>18</v>
      </c>
    </row>
    <row r="963" spans="1:20" x14ac:dyDescent="0.25">
      <c r="A963" s="2">
        <v>327246</v>
      </c>
      <c r="B963" s="2" t="s">
        <v>3687</v>
      </c>
      <c r="C963" s="2" t="s">
        <v>525</v>
      </c>
      <c r="D963" s="2" t="s">
        <v>277</v>
      </c>
      <c r="E963" s="2" t="s">
        <v>77</v>
      </c>
      <c r="F963" s="2">
        <v>34919</v>
      </c>
      <c r="G963" s="2" t="s">
        <v>213</v>
      </c>
      <c r="H963" s="2" t="s">
        <v>16</v>
      </c>
      <c r="I963" s="2" t="s">
        <v>201</v>
      </c>
      <c r="J963" s="2" t="s">
        <v>1231</v>
      </c>
      <c r="L963" s="2" t="s">
        <v>18</v>
      </c>
    </row>
    <row r="964" spans="1:20" x14ac:dyDescent="0.25">
      <c r="A964" s="2">
        <v>327274</v>
      </c>
      <c r="B964" s="2" t="s">
        <v>2433</v>
      </c>
      <c r="C964" s="2" t="s">
        <v>517</v>
      </c>
      <c r="D964" s="2" t="s">
        <v>450</v>
      </c>
      <c r="E964" s="2" t="s">
        <v>76</v>
      </c>
      <c r="F964" s="2">
        <v>35815</v>
      </c>
      <c r="G964" s="2" t="s">
        <v>70</v>
      </c>
      <c r="H964" s="2" t="s">
        <v>16</v>
      </c>
      <c r="I964" s="2" t="s">
        <v>201</v>
      </c>
      <c r="J964" s="2" t="s">
        <v>1231</v>
      </c>
      <c r="L964" s="2" t="s">
        <v>70</v>
      </c>
    </row>
    <row r="965" spans="1:20" x14ac:dyDescent="0.25">
      <c r="A965" s="2">
        <v>327302</v>
      </c>
      <c r="B965" s="2" t="s">
        <v>3689</v>
      </c>
      <c r="C965" s="2" t="s">
        <v>381</v>
      </c>
      <c r="D965" s="2" t="s">
        <v>244</v>
      </c>
      <c r="E965" s="2" t="s">
        <v>76</v>
      </c>
      <c r="F965" s="2">
        <v>35431</v>
      </c>
      <c r="G965" s="2" t="s">
        <v>18</v>
      </c>
      <c r="H965" s="2" t="s">
        <v>16</v>
      </c>
      <c r="I965" s="2" t="s">
        <v>201</v>
      </c>
      <c r="J965" s="2" t="s">
        <v>1231</v>
      </c>
      <c r="L965" s="2" t="s">
        <v>18</v>
      </c>
    </row>
    <row r="966" spans="1:20" x14ac:dyDescent="0.25">
      <c r="A966" s="2">
        <v>327311</v>
      </c>
      <c r="B966" s="2" t="s">
        <v>1472</v>
      </c>
      <c r="C966" s="2" t="s">
        <v>2018</v>
      </c>
      <c r="D966" s="2" t="s">
        <v>1075</v>
      </c>
      <c r="E966" s="2" t="s">
        <v>77</v>
      </c>
      <c r="F966" s="2">
        <v>22832</v>
      </c>
      <c r="G966" s="2" t="s">
        <v>1983</v>
      </c>
      <c r="H966" s="2" t="s">
        <v>16</v>
      </c>
      <c r="I966" s="2" t="s">
        <v>201</v>
      </c>
      <c r="J966" s="2" t="s">
        <v>1231</v>
      </c>
      <c r="L966" s="2" t="s">
        <v>18</v>
      </c>
    </row>
    <row r="967" spans="1:20" x14ac:dyDescent="0.25">
      <c r="A967" s="2">
        <v>327321</v>
      </c>
      <c r="B967" s="2" t="s">
        <v>4217</v>
      </c>
      <c r="C967" s="2" t="s">
        <v>581</v>
      </c>
      <c r="D967" s="2" t="s">
        <v>528</v>
      </c>
      <c r="E967" s="2" t="s">
        <v>77</v>
      </c>
      <c r="F967" s="2">
        <v>35291</v>
      </c>
      <c r="G967" s="2" t="s">
        <v>18</v>
      </c>
      <c r="H967" s="2" t="s">
        <v>16</v>
      </c>
      <c r="I967" s="2" t="s">
        <v>201</v>
      </c>
      <c r="J967" s="2" t="s">
        <v>1231</v>
      </c>
      <c r="L967" s="2" t="s">
        <v>30</v>
      </c>
    </row>
    <row r="968" spans="1:20" x14ac:dyDescent="0.25">
      <c r="A968" s="2">
        <v>327334</v>
      </c>
      <c r="B968" s="2" t="s">
        <v>2336</v>
      </c>
      <c r="C968" s="2" t="s">
        <v>297</v>
      </c>
      <c r="D968" s="2" t="s">
        <v>292</v>
      </c>
      <c r="E968" s="2" t="s">
        <v>77</v>
      </c>
      <c r="F968" s="2">
        <v>33891</v>
      </c>
      <c r="G968" s="2" t="s">
        <v>217</v>
      </c>
      <c r="H968" s="2" t="s">
        <v>16</v>
      </c>
      <c r="I968" s="2" t="s">
        <v>201</v>
      </c>
      <c r="J968" s="2" t="s">
        <v>1231</v>
      </c>
      <c r="L968" s="2" t="s">
        <v>73</v>
      </c>
    </row>
    <row r="969" spans="1:20" x14ac:dyDescent="0.25">
      <c r="A969" s="2">
        <v>327394</v>
      </c>
      <c r="B969" s="2" t="s">
        <v>3023</v>
      </c>
      <c r="C969" s="2" t="s">
        <v>329</v>
      </c>
      <c r="D969" s="2" t="s">
        <v>216</v>
      </c>
      <c r="E969" s="2" t="s">
        <v>76</v>
      </c>
      <c r="F969" s="2">
        <v>35203</v>
      </c>
      <c r="G969" s="2" t="s">
        <v>18</v>
      </c>
      <c r="H969" s="2" t="s">
        <v>16</v>
      </c>
      <c r="I969" s="2" t="s">
        <v>201</v>
      </c>
      <c r="J969" s="2" t="s">
        <v>15</v>
      </c>
      <c r="L969" s="2" t="s">
        <v>18</v>
      </c>
      <c r="R969" s="2">
        <v>5010</v>
      </c>
      <c r="S969" s="2">
        <v>45512</v>
      </c>
      <c r="T969" s="2">
        <v>20000</v>
      </c>
    </row>
    <row r="970" spans="1:20" x14ac:dyDescent="0.25">
      <c r="A970" s="2">
        <v>327400</v>
      </c>
      <c r="B970" s="2" t="s">
        <v>3691</v>
      </c>
      <c r="C970" s="2" t="s">
        <v>229</v>
      </c>
      <c r="D970" s="2" t="s">
        <v>216</v>
      </c>
      <c r="E970" s="2" t="s">
        <v>76</v>
      </c>
      <c r="F970" s="2">
        <v>35172</v>
      </c>
      <c r="G970" s="2" t="s">
        <v>18</v>
      </c>
      <c r="H970" s="2" t="s">
        <v>16</v>
      </c>
      <c r="I970" s="2" t="s">
        <v>201</v>
      </c>
      <c r="J970" s="2" t="s">
        <v>1231</v>
      </c>
      <c r="L970" s="2" t="s">
        <v>18</v>
      </c>
    </row>
    <row r="971" spans="1:20" x14ac:dyDescent="0.25">
      <c r="A971" s="2">
        <v>327407</v>
      </c>
      <c r="B971" s="2" t="s">
        <v>4218</v>
      </c>
      <c r="C971" s="2" t="s">
        <v>229</v>
      </c>
      <c r="D971" s="2" t="s">
        <v>212</v>
      </c>
      <c r="E971" s="2" t="s">
        <v>77</v>
      </c>
      <c r="F971" s="2">
        <v>35303</v>
      </c>
      <c r="G971" s="2" t="s">
        <v>716</v>
      </c>
      <c r="H971" s="2" t="s">
        <v>16</v>
      </c>
      <c r="I971" s="2" t="s">
        <v>201</v>
      </c>
      <c r="J971" s="2" t="s">
        <v>1231</v>
      </c>
      <c r="L971" s="2" t="s">
        <v>73</v>
      </c>
    </row>
    <row r="972" spans="1:20" x14ac:dyDescent="0.25">
      <c r="A972" s="2">
        <v>327408</v>
      </c>
      <c r="B972" s="2" t="s">
        <v>3412</v>
      </c>
      <c r="C972" s="2" t="s">
        <v>273</v>
      </c>
      <c r="D972" s="2" t="s">
        <v>587</v>
      </c>
      <c r="E972" s="2" t="s">
        <v>77</v>
      </c>
      <c r="F972" s="2">
        <v>35084</v>
      </c>
      <c r="G972" s="2" t="s">
        <v>18</v>
      </c>
      <c r="H972" s="2" t="s">
        <v>16</v>
      </c>
      <c r="I972" s="2" t="s">
        <v>201</v>
      </c>
      <c r="J972" s="2" t="s">
        <v>1231</v>
      </c>
      <c r="L972" s="2" t="s">
        <v>18</v>
      </c>
    </row>
    <row r="973" spans="1:20" x14ac:dyDescent="0.25">
      <c r="A973" s="2">
        <v>327430</v>
      </c>
      <c r="B973" s="2" t="s">
        <v>4219</v>
      </c>
      <c r="C973" s="2" t="s">
        <v>273</v>
      </c>
      <c r="D973" s="2" t="s">
        <v>219</v>
      </c>
      <c r="E973" s="2" t="s">
        <v>76</v>
      </c>
      <c r="F973" s="2">
        <v>33720</v>
      </c>
      <c r="G973" s="2" t="s">
        <v>433</v>
      </c>
      <c r="H973" s="2" t="s">
        <v>16</v>
      </c>
      <c r="I973" s="2" t="s">
        <v>201</v>
      </c>
      <c r="J973" s="2" t="s">
        <v>1231</v>
      </c>
      <c r="L973" s="2" t="s">
        <v>73</v>
      </c>
    </row>
    <row r="974" spans="1:20" x14ac:dyDescent="0.25">
      <c r="A974" s="2">
        <v>327589</v>
      </c>
      <c r="B974" s="2" t="s">
        <v>3262</v>
      </c>
      <c r="C974" s="2" t="s">
        <v>1476</v>
      </c>
      <c r="D974" s="2" t="s">
        <v>283</v>
      </c>
      <c r="E974" s="2" t="s">
        <v>76</v>
      </c>
      <c r="F974" s="2">
        <v>28980</v>
      </c>
      <c r="G974" s="2" t="s">
        <v>3263</v>
      </c>
      <c r="H974" s="2" t="s">
        <v>16</v>
      </c>
      <c r="I974" s="2" t="s">
        <v>201</v>
      </c>
      <c r="J974" s="2" t="s">
        <v>1231</v>
      </c>
      <c r="L974" s="2" t="s">
        <v>18</v>
      </c>
    </row>
    <row r="975" spans="1:20" x14ac:dyDescent="0.25">
      <c r="A975" s="2">
        <v>327594</v>
      </c>
      <c r="B975" s="2" t="s">
        <v>3694</v>
      </c>
      <c r="C975" s="2" t="s">
        <v>214</v>
      </c>
      <c r="D975" s="2" t="s">
        <v>523</v>
      </c>
      <c r="E975" s="2" t="s">
        <v>76</v>
      </c>
      <c r="F975" s="2">
        <v>35599</v>
      </c>
      <c r="G975" s="2" t="s">
        <v>3695</v>
      </c>
      <c r="H975" s="2" t="s">
        <v>16</v>
      </c>
      <c r="I975" s="2" t="s">
        <v>201</v>
      </c>
      <c r="J975" s="2" t="s">
        <v>1231</v>
      </c>
      <c r="L975" s="2" t="s">
        <v>61</v>
      </c>
    </row>
    <row r="976" spans="1:20" x14ac:dyDescent="0.25">
      <c r="A976" s="2">
        <v>327625</v>
      </c>
      <c r="B976" s="2" t="s">
        <v>2210</v>
      </c>
      <c r="C976" s="2" t="s">
        <v>252</v>
      </c>
      <c r="D976" s="2" t="s">
        <v>422</v>
      </c>
      <c r="E976" s="2" t="s">
        <v>77</v>
      </c>
      <c r="F976" s="2">
        <v>27364</v>
      </c>
      <c r="G976" s="2" t="s">
        <v>18</v>
      </c>
      <c r="H976" s="2" t="s">
        <v>16</v>
      </c>
      <c r="I976" s="2" t="s">
        <v>201</v>
      </c>
      <c r="J976" s="2" t="s">
        <v>1231</v>
      </c>
      <c r="L976" s="2" t="s">
        <v>18</v>
      </c>
    </row>
    <row r="977" spans="1:12" x14ac:dyDescent="0.25">
      <c r="A977" s="2">
        <v>327646</v>
      </c>
      <c r="B977" s="2" t="s">
        <v>3696</v>
      </c>
      <c r="C977" s="2" t="s">
        <v>663</v>
      </c>
      <c r="D977" s="2" t="s">
        <v>367</v>
      </c>
      <c r="E977" s="2" t="s">
        <v>77</v>
      </c>
      <c r="F977" s="2">
        <v>31955</v>
      </c>
      <c r="G977" s="2" t="s">
        <v>18</v>
      </c>
      <c r="H977" s="2" t="s">
        <v>16</v>
      </c>
      <c r="I977" s="2" t="s">
        <v>201</v>
      </c>
      <c r="J977" s="2" t="s">
        <v>1231</v>
      </c>
      <c r="L977" s="2" t="s">
        <v>18</v>
      </c>
    </row>
    <row r="978" spans="1:12" x14ac:dyDescent="0.25">
      <c r="A978" s="2">
        <v>327665</v>
      </c>
      <c r="B978" s="2" t="s">
        <v>4221</v>
      </c>
      <c r="C978" s="2" t="s">
        <v>1445</v>
      </c>
      <c r="D978" s="2" t="s">
        <v>2413</v>
      </c>
      <c r="E978" s="2" t="s">
        <v>77</v>
      </c>
      <c r="F978" s="2">
        <v>35268</v>
      </c>
      <c r="G978" s="2" t="s">
        <v>430</v>
      </c>
      <c r="H978" s="2" t="s">
        <v>16</v>
      </c>
      <c r="I978" s="2" t="s">
        <v>201</v>
      </c>
      <c r="J978" s="2" t="s">
        <v>1231</v>
      </c>
      <c r="L978" s="2" t="s">
        <v>30</v>
      </c>
    </row>
    <row r="979" spans="1:12" x14ac:dyDescent="0.25">
      <c r="A979" s="2">
        <v>327718</v>
      </c>
      <c r="B979" s="2" t="s">
        <v>3698</v>
      </c>
      <c r="C979" s="2" t="s">
        <v>252</v>
      </c>
      <c r="D979" s="2" t="s">
        <v>475</v>
      </c>
      <c r="E979" s="2" t="s">
        <v>77</v>
      </c>
      <c r="F979" s="2">
        <v>35796</v>
      </c>
      <c r="G979" s="2" t="s">
        <v>18</v>
      </c>
      <c r="H979" s="2" t="s">
        <v>16</v>
      </c>
      <c r="I979" s="2" t="s">
        <v>201</v>
      </c>
      <c r="J979" s="2" t="s">
        <v>1231</v>
      </c>
      <c r="L979" s="2" t="s">
        <v>18</v>
      </c>
    </row>
    <row r="980" spans="1:12" x14ac:dyDescent="0.25">
      <c r="A980" s="2">
        <v>327736</v>
      </c>
      <c r="B980" s="2" t="s">
        <v>3264</v>
      </c>
      <c r="C980" s="2" t="s">
        <v>276</v>
      </c>
      <c r="D980" s="2" t="s">
        <v>300</v>
      </c>
      <c r="E980" s="2" t="s">
        <v>77</v>
      </c>
      <c r="F980" s="2">
        <v>34942</v>
      </c>
      <c r="G980" s="2" t="s">
        <v>18</v>
      </c>
      <c r="H980" s="2" t="s">
        <v>16</v>
      </c>
      <c r="I980" s="2" t="s">
        <v>201</v>
      </c>
      <c r="J980" s="2" t="s">
        <v>1231</v>
      </c>
      <c r="L980" s="2" t="s">
        <v>18</v>
      </c>
    </row>
    <row r="981" spans="1:12" x14ac:dyDescent="0.25">
      <c r="A981" s="2">
        <v>327790</v>
      </c>
      <c r="B981" s="2" t="s">
        <v>3699</v>
      </c>
      <c r="C981" s="2" t="s">
        <v>287</v>
      </c>
      <c r="D981" s="2" t="s">
        <v>695</v>
      </c>
      <c r="E981" s="2" t="s">
        <v>76</v>
      </c>
      <c r="F981" s="2">
        <v>35491</v>
      </c>
      <c r="G981" s="2" t="s">
        <v>18</v>
      </c>
      <c r="H981" s="2" t="s">
        <v>16</v>
      </c>
      <c r="I981" s="2" t="s">
        <v>201</v>
      </c>
      <c r="J981" s="2" t="s">
        <v>1231</v>
      </c>
      <c r="L981" s="2" t="s">
        <v>18</v>
      </c>
    </row>
    <row r="982" spans="1:12" x14ac:dyDescent="0.25">
      <c r="A982" s="2">
        <v>327794</v>
      </c>
      <c r="B982" s="2" t="s">
        <v>3700</v>
      </c>
      <c r="C982" s="2" t="s">
        <v>1137</v>
      </c>
      <c r="D982" s="2" t="s">
        <v>908</v>
      </c>
      <c r="E982" s="2" t="s">
        <v>77</v>
      </c>
      <c r="F982" s="2">
        <v>35551</v>
      </c>
      <c r="G982" s="2" t="s">
        <v>18</v>
      </c>
      <c r="H982" s="2" t="s">
        <v>16</v>
      </c>
      <c r="I982" s="2" t="s">
        <v>201</v>
      </c>
      <c r="J982" s="2" t="s">
        <v>1231</v>
      </c>
      <c r="L982" s="2" t="s">
        <v>18</v>
      </c>
    </row>
    <row r="983" spans="1:12" x14ac:dyDescent="0.25">
      <c r="A983" s="2">
        <v>327829</v>
      </c>
      <c r="B983" s="2" t="s">
        <v>3701</v>
      </c>
      <c r="C983" s="2" t="s">
        <v>341</v>
      </c>
      <c r="D983" s="2" t="s">
        <v>3702</v>
      </c>
      <c r="E983" s="2" t="s">
        <v>76</v>
      </c>
      <c r="F983" s="2">
        <v>34362</v>
      </c>
      <c r="G983" s="2" t="s">
        <v>55</v>
      </c>
      <c r="H983" s="2" t="s">
        <v>16</v>
      </c>
      <c r="I983" s="2" t="s">
        <v>201</v>
      </c>
      <c r="J983" s="2" t="s">
        <v>15</v>
      </c>
      <c r="L983" s="2" t="s">
        <v>18</v>
      </c>
    </row>
    <row r="984" spans="1:12" x14ac:dyDescent="0.25">
      <c r="A984" s="2">
        <v>327841</v>
      </c>
      <c r="B984" s="2" t="s">
        <v>3322</v>
      </c>
      <c r="C984" s="2" t="s">
        <v>663</v>
      </c>
      <c r="D984" s="2" t="s">
        <v>1859</v>
      </c>
      <c r="E984" s="2" t="s">
        <v>77</v>
      </c>
      <c r="F984" s="2">
        <v>32243</v>
      </c>
      <c r="G984" s="2" t="s">
        <v>3323</v>
      </c>
      <c r="H984" s="2" t="s">
        <v>16</v>
      </c>
      <c r="I984" s="2" t="s">
        <v>201</v>
      </c>
      <c r="J984" s="2" t="s">
        <v>1231</v>
      </c>
      <c r="L984" s="2" t="s">
        <v>18</v>
      </c>
    </row>
    <row r="985" spans="1:12" x14ac:dyDescent="0.25">
      <c r="A985" s="2">
        <v>327862</v>
      </c>
      <c r="B985" s="2" t="s">
        <v>3704</v>
      </c>
      <c r="C985" s="2" t="s">
        <v>341</v>
      </c>
      <c r="D985" s="2" t="s">
        <v>558</v>
      </c>
      <c r="E985" s="2" t="s">
        <v>77</v>
      </c>
      <c r="F985" s="2">
        <v>31844</v>
      </c>
      <c r="G985" s="2" t="s">
        <v>3705</v>
      </c>
      <c r="H985" s="2" t="s">
        <v>16</v>
      </c>
      <c r="I985" s="2" t="s">
        <v>201</v>
      </c>
      <c r="J985" s="2" t="s">
        <v>1231</v>
      </c>
      <c r="L985" s="2" t="s">
        <v>18</v>
      </c>
    </row>
    <row r="986" spans="1:12" x14ac:dyDescent="0.25">
      <c r="A986" s="2">
        <v>327876</v>
      </c>
      <c r="B986" s="2" t="s">
        <v>3324</v>
      </c>
      <c r="C986" s="2" t="s">
        <v>636</v>
      </c>
      <c r="D986" s="2" t="s">
        <v>561</v>
      </c>
      <c r="E986" s="2" t="s">
        <v>77</v>
      </c>
      <c r="F986" s="2">
        <v>33997</v>
      </c>
      <c r="G986" s="2" t="s">
        <v>18</v>
      </c>
      <c r="H986" s="2" t="s">
        <v>19</v>
      </c>
      <c r="I986" s="2" t="s">
        <v>201</v>
      </c>
      <c r="J986" s="2" t="s">
        <v>1231</v>
      </c>
      <c r="L986" s="2" t="s">
        <v>18</v>
      </c>
    </row>
    <row r="987" spans="1:12" x14ac:dyDescent="0.25">
      <c r="A987" s="2">
        <v>327900</v>
      </c>
      <c r="B987" s="2" t="s">
        <v>4222</v>
      </c>
      <c r="C987" s="2" t="s">
        <v>254</v>
      </c>
      <c r="D987" s="2" t="s">
        <v>230</v>
      </c>
      <c r="E987" s="2" t="s">
        <v>77</v>
      </c>
      <c r="F987" s="2">
        <v>35695</v>
      </c>
      <c r="G987" s="2" t="s">
        <v>264</v>
      </c>
      <c r="H987" s="2" t="s">
        <v>16</v>
      </c>
      <c r="I987" s="2" t="s">
        <v>201</v>
      </c>
      <c r="J987" s="2" t="s">
        <v>1231</v>
      </c>
      <c r="L987" s="2" t="s">
        <v>30</v>
      </c>
    </row>
    <row r="988" spans="1:12" x14ac:dyDescent="0.25">
      <c r="A988" s="2">
        <v>327924</v>
      </c>
      <c r="B988" s="2" t="s">
        <v>2984</v>
      </c>
      <c r="C988" s="2" t="s">
        <v>214</v>
      </c>
      <c r="D988" s="2" t="s">
        <v>2886</v>
      </c>
      <c r="E988" s="2" t="s">
        <v>76</v>
      </c>
      <c r="F988" s="2">
        <v>34437</v>
      </c>
      <c r="G988" s="2" t="s">
        <v>18</v>
      </c>
      <c r="H988" s="2" t="s">
        <v>16</v>
      </c>
      <c r="I988" s="2" t="s">
        <v>201</v>
      </c>
      <c r="J988" s="2" t="s">
        <v>15</v>
      </c>
      <c r="L988" s="2" t="s">
        <v>30</v>
      </c>
    </row>
    <row r="989" spans="1:12" x14ac:dyDescent="0.25">
      <c r="A989" s="2">
        <v>327959</v>
      </c>
      <c r="B989" s="2" t="s">
        <v>3200</v>
      </c>
      <c r="C989" s="2" t="s">
        <v>214</v>
      </c>
      <c r="D989" s="2" t="s">
        <v>407</v>
      </c>
      <c r="E989" s="2" t="s">
        <v>76</v>
      </c>
      <c r="F989" s="2">
        <v>34354</v>
      </c>
      <c r="G989" s="2" t="s">
        <v>18</v>
      </c>
      <c r="H989" s="2" t="s">
        <v>16</v>
      </c>
      <c r="I989" s="2" t="s">
        <v>201</v>
      </c>
      <c r="J989" s="2" t="s">
        <v>1231</v>
      </c>
      <c r="L989" s="2" t="s">
        <v>18</v>
      </c>
    </row>
    <row r="990" spans="1:12" x14ac:dyDescent="0.25">
      <c r="A990" s="2">
        <v>327963</v>
      </c>
      <c r="B990" s="2" t="s">
        <v>2364</v>
      </c>
      <c r="C990" s="2" t="s">
        <v>712</v>
      </c>
      <c r="D990" s="2" t="s">
        <v>534</v>
      </c>
      <c r="E990" s="2" t="s">
        <v>77</v>
      </c>
      <c r="F990" s="2">
        <v>30713</v>
      </c>
      <c r="G990" s="2" t="s">
        <v>997</v>
      </c>
      <c r="H990" s="2" t="s">
        <v>16</v>
      </c>
      <c r="I990" s="2" t="s">
        <v>201</v>
      </c>
      <c r="J990" s="2" t="s">
        <v>1231</v>
      </c>
      <c r="L990" s="2" t="s">
        <v>18</v>
      </c>
    </row>
    <row r="991" spans="1:12" x14ac:dyDescent="0.25">
      <c r="A991" s="2">
        <v>327994</v>
      </c>
      <c r="B991" s="2" t="s">
        <v>3708</v>
      </c>
      <c r="C991" s="2" t="s">
        <v>252</v>
      </c>
      <c r="D991" s="2" t="s">
        <v>607</v>
      </c>
      <c r="E991" s="2" t="s">
        <v>76</v>
      </c>
      <c r="F991" s="2">
        <v>34015</v>
      </c>
      <c r="G991" s="2" t="s">
        <v>27</v>
      </c>
      <c r="H991" s="2" t="s">
        <v>16</v>
      </c>
      <c r="I991" s="2" t="s">
        <v>201</v>
      </c>
      <c r="J991" s="2" t="s">
        <v>1231</v>
      </c>
      <c r="L991" s="2" t="s">
        <v>27</v>
      </c>
    </row>
    <row r="992" spans="1:12" x14ac:dyDescent="0.25">
      <c r="A992" s="2">
        <v>328005</v>
      </c>
      <c r="B992" s="2" t="s">
        <v>3709</v>
      </c>
      <c r="C992" s="2" t="s">
        <v>238</v>
      </c>
      <c r="D992" s="2" t="s">
        <v>809</v>
      </c>
      <c r="E992" s="2" t="s">
        <v>76</v>
      </c>
      <c r="F992" s="2">
        <v>34071</v>
      </c>
      <c r="G992" s="2" t="s">
        <v>213</v>
      </c>
      <c r="H992" s="2" t="s">
        <v>16</v>
      </c>
      <c r="I992" s="2" t="s">
        <v>201</v>
      </c>
      <c r="J992" s="2" t="s">
        <v>15</v>
      </c>
      <c r="L992" s="2" t="s">
        <v>18</v>
      </c>
    </row>
    <row r="993" spans="1:20" x14ac:dyDescent="0.25">
      <c r="A993" s="2">
        <v>328012</v>
      </c>
      <c r="B993" s="2" t="s">
        <v>2491</v>
      </c>
      <c r="C993" s="2" t="s">
        <v>535</v>
      </c>
      <c r="D993" s="2" t="s">
        <v>1519</v>
      </c>
      <c r="E993" s="2" t="s">
        <v>76</v>
      </c>
      <c r="F993" s="2">
        <v>35160</v>
      </c>
      <c r="G993" s="2" t="s">
        <v>18</v>
      </c>
      <c r="H993" s="2" t="s">
        <v>16</v>
      </c>
      <c r="I993" s="2" t="s">
        <v>201</v>
      </c>
      <c r="J993" s="2" t="s">
        <v>1231</v>
      </c>
      <c r="L993" s="2" t="s">
        <v>30</v>
      </c>
      <c r="R993" s="2">
        <v>5110</v>
      </c>
      <c r="S993" s="2">
        <v>45512</v>
      </c>
      <c r="T993" s="2">
        <v>40000</v>
      </c>
    </row>
    <row r="994" spans="1:20" x14ac:dyDescent="0.25">
      <c r="A994" s="2">
        <v>328070</v>
      </c>
      <c r="B994" s="2" t="s">
        <v>3710</v>
      </c>
      <c r="C994" s="2" t="s">
        <v>379</v>
      </c>
      <c r="D994" s="2" t="s">
        <v>1610</v>
      </c>
      <c r="E994" s="2" t="s">
        <v>76</v>
      </c>
      <c r="F994" s="2">
        <v>33239</v>
      </c>
      <c r="G994" s="2" t="s">
        <v>213</v>
      </c>
      <c r="H994" s="2" t="s">
        <v>16</v>
      </c>
      <c r="I994" s="2" t="s">
        <v>201</v>
      </c>
      <c r="J994" s="2" t="s">
        <v>1231</v>
      </c>
      <c r="L994" s="2" t="s">
        <v>18</v>
      </c>
    </row>
    <row r="995" spans="1:20" x14ac:dyDescent="0.25">
      <c r="A995" s="2">
        <v>328090</v>
      </c>
      <c r="B995" s="2" t="s">
        <v>4223</v>
      </c>
      <c r="C995" s="2" t="s">
        <v>1400</v>
      </c>
      <c r="D995" s="2" t="s">
        <v>1069</v>
      </c>
      <c r="E995" s="2" t="s">
        <v>77</v>
      </c>
      <c r="F995" s="2">
        <v>34171</v>
      </c>
      <c r="G995" s="2" t="s">
        <v>245</v>
      </c>
      <c r="H995" s="2" t="s">
        <v>16</v>
      </c>
      <c r="I995" s="2" t="s">
        <v>201</v>
      </c>
      <c r="J995" s="2" t="s">
        <v>15</v>
      </c>
      <c r="L995" s="2" t="s">
        <v>30</v>
      </c>
    </row>
    <row r="996" spans="1:20" x14ac:dyDescent="0.25">
      <c r="A996" s="2">
        <v>328092</v>
      </c>
      <c r="B996" s="2" t="s">
        <v>2603</v>
      </c>
      <c r="C996" s="2" t="s">
        <v>637</v>
      </c>
      <c r="D996" s="2" t="s">
        <v>278</v>
      </c>
      <c r="E996" s="2" t="s">
        <v>77</v>
      </c>
      <c r="F996" s="2">
        <v>35677</v>
      </c>
      <c r="G996" s="2" t="s">
        <v>18</v>
      </c>
      <c r="H996" s="2" t="s">
        <v>16</v>
      </c>
      <c r="I996" s="2" t="s">
        <v>201</v>
      </c>
      <c r="J996" s="2" t="s">
        <v>1231</v>
      </c>
      <c r="L996" s="2" t="s">
        <v>30</v>
      </c>
    </row>
    <row r="997" spans="1:20" x14ac:dyDescent="0.25">
      <c r="A997" s="2">
        <v>328147</v>
      </c>
      <c r="B997" s="2" t="s">
        <v>4224</v>
      </c>
      <c r="C997" s="2" t="s">
        <v>390</v>
      </c>
      <c r="D997" s="2" t="s">
        <v>314</v>
      </c>
      <c r="E997" s="2" t="s">
        <v>77</v>
      </c>
      <c r="F997" s="2">
        <v>32579</v>
      </c>
      <c r="G997" s="2" t="s">
        <v>633</v>
      </c>
      <c r="H997" s="2" t="s">
        <v>16</v>
      </c>
      <c r="I997" s="2" t="s">
        <v>201</v>
      </c>
      <c r="J997" s="2" t="s">
        <v>1231</v>
      </c>
      <c r="L997" s="2" t="s">
        <v>70</v>
      </c>
    </row>
    <row r="998" spans="1:20" x14ac:dyDescent="0.25">
      <c r="A998" s="2">
        <v>328184</v>
      </c>
      <c r="B998" s="2" t="s">
        <v>1882</v>
      </c>
      <c r="C998" s="2" t="s">
        <v>214</v>
      </c>
      <c r="D998" s="2" t="s">
        <v>437</v>
      </c>
      <c r="E998" s="2" t="s">
        <v>76</v>
      </c>
      <c r="F998" s="2">
        <v>35308</v>
      </c>
      <c r="G998" s="2" t="s">
        <v>1883</v>
      </c>
      <c r="H998" s="2" t="s">
        <v>16</v>
      </c>
      <c r="I998" s="2" t="s">
        <v>201</v>
      </c>
    </row>
    <row r="999" spans="1:20" x14ac:dyDescent="0.25">
      <c r="A999" s="2">
        <v>328216</v>
      </c>
      <c r="B999" s="2" t="s">
        <v>3711</v>
      </c>
      <c r="C999" s="2" t="s">
        <v>214</v>
      </c>
      <c r="D999" s="2" t="s">
        <v>417</v>
      </c>
      <c r="E999" s="2" t="s">
        <v>76</v>
      </c>
      <c r="F999" s="2">
        <v>34558</v>
      </c>
      <c r="G999" s="2" t="s">
        <v>18</v>
      </c>
      <c r="H999" s="2" t="s">
        <v>16</v>
      </c>
      <c r="I999" s="2" t="s">
        <v>201</v>
      </c>
      <c r="J999" s="2" t="s">
        <v>1231</v>
      </c>
      <c r="L999" s="2" t="s">
        <v>73</v>
      </c>
    </row>
    <row r="1000" spans="1:20" x14ac:dyDescent="0.25">
      <c r="A1000" s="2">
        <v>328217</v>
      </c>
      <c r="B1000" s="2" t="s">
        <v>3712</v>
      </c>
      <c r="C1000" s="2" t="s">
        <v>524</v>
      </c>
      <c r="D1000" s="2" t="s">
        <v>3713</v>
      </c>
      <c r="E1000" s="2" t="s">
        <v>76</v>
      </c>
      <c r="F1000" s="2">
        <v>27584</v>
      </c>
      <c r="G1000" s="2" t="s">
        <v>18</v>
      </c>
      <c r="H1000" s="2" t="s">
        <v>16</v>
      </c>
      <c r="I1000" s="2" t="s">
        <v>201</v>
      </c>
      <c r="J1000" s="2" t="s">
        <v>15</v>
      </c>
      <c r="L1000" s="2" t="s">
        <v>18</v>
      </c>
    </row>
    <row r="1001" spans="1:20" x14ac:dyDescent="0.25">
      <c r="A1001" s="2">
        <v>328219</v>
      </c>
      <c r="B1001" s="2" t="s">
        <v>3714</v>
      </c>
      <c r="C1001" s="2" t="s">
        <v>221</v>
      </c>
      <c r="D1001" s="2" t="s">
        <v>1053</v>
      </c>
      <c r="E1001" s="2" t="s">
        <v>76</v>
      </c>
      <c r="F1001" s="2">
        <v>32948</v>
      </c>
      <c r="G1001" s="2" t="s">
        <v>47</v>
      </c>
      <c r="H1001" s="2" t="s">
        <v>16</v>
      </c>
      <c r="I1001" s="2" t="s">
        <v>201</v>
      </c>
      <c r="J1001" s="2" t="s">
        <v>1231</v>
      </c>
      <c r="L1001" s="2" t="s">
        <v>47</v>
      </c>
    </row>
    <row r="1002" spans="1:20" x14ac:dyDescent="0.25">
      <c r="A1002" s="2">
        <v>328226</v>
      </c>
      <c r="B1002" s="2" t="s">
        <v>3715</v>
      </c>
      <c r="C1002" s="2" t="s">
        <v>326</v>
      </c>
      <c r="D1002" s="2" t="s">
        <v>1008</v>
      </c>
      <c r="E1002" s="2" t="s">
        <v>77</v>
      </c>
      <c r="F1002" s="2">
        <v>33243</v>
      </c>
      <c r="G1002" s="2" t="s">
        <v>2467</v>
      </c>
      <c r="H1002" s="2" t="s">
        <v>16</v>
      </c>
      <c r="I1002" s="2" t="s">
        <v>201</v>
      </c>
      <c r="J1002" s="2" t="s">
        <v>1231</v>
      </c>
      <c r="L1002" s="2" t="s">
        <v>47</v>
      </c>
    </row>
    <row r="1003" spans="1:20" x14ac:dyDescent="0.25">
      <c r="A1003" s="2">
        <v>328270</v>
      </c>
      <c r="B1003" s="2" t="s">
        <v>2991</v>
      </c>
      <c r="C1003" s="2" t="s">
        <v>1391</v>
      </c>
      <c r="D1003" s="2" t="s">
        <v>732</v>
      </c>
      <c r="E1003" s="2" t="s">
        <v>77</v>
      </c>
      <c r="F1003" s="2">
        <v>32701</v>
      </c>
      <c r="G1003" s="2" t="s">
        <v>18</v>
      </c>
      <c r="H1003" s="2" t="s">
        <v>16</v>
      </c>
      <c r="I1003" s="2" t="s">
        <v>201</v>
      </c>
      <c r="J1003" s="2" t="s">
        <v>1231</v>
      </c>
      <c r="L1003" s="2" t="s">
        <v>18</v>
      </c>
    </row>
    <row r="1004" spans="1:20" x14ac:dyDescent="0.25">
      <c r="A1004" s="2">
        <v>328312</v>
      </c>
      <c r="B1004" s="2" t="s">
        <v>2779</v>
      </c>
      <c r="C1004" s="2" t="s">
        <v>229</v>
      </c>
      <c r="D1004" s="2" t="s">
        <v>703</v>
      </c>
      <c r="E1004" s="2" t="s">
        <v>77</v>
      </c>
      <c r="F1004" s="2">
        <v>35661</v>
      </c>
      <c r="G1004" s="2" t="s">
        <v>18</v>
      </c>
      <c r="H1004" s="2" t="s">
        <v>16</v>
      </c>
      <c r="I1004" s="2" t="s">
        <v>201</v>
      </c>
      <c r="J1004" s="2" t="s">
        <v>1231</v>
      </c>
      <c r="L1004" s="2" t="s">
        <v>18</v>
      </c>
    </row>
    <row r="1005" spans="1:20" x14ac:dyDescent="0.25">
      <c r="A1005" s="2">
        <v>328317</v>
      </c>
      <c r="B1005" s="2" t="s">
        <v>3719</v>
      </c>
      <c r="C1005" s="2" t="s">
        <v>266</v>
      </c>
      <c r="D1005" s="2" t="s">
        <v>562</v>
      </c>
      <c r="E1005" s="2" t="s">
        <v>77</v>
      </c>
      <c r="F1005" s="2">
        <v>35431</v>
      </c>
      <c r="G1005" s="2" t="s">
        <v>451</v>
      </c>
      <c r="H1005" s="2" t="s">
        <v>16</v>
      </c>
      <c r="I1005" s="2" t="s">
        <v>201</v>
      </c>
      <c r="J1005" s="2" t="s">
        <v>1231</v>
      </c>
      <c r="L1005" s="2" t="s">
        <v>30</v>
      </c>
    </row>
    <row r="1006" spans="1:20" x14ac:dyDescent="0.25">
      <c r="A1006" s="2">
        <v>328328</v>
      </c>
      <c r="B1006" s="2" t="s">
        <v>2612</v>
      </c>
      <c r="C1006" s="2" t="s">
        <v>293</v>
      </c>
      <c r="D1006" s="2" t="s">
        <v>1470</v>
      </c>
      <c r="E1006" s="2" t="s">
        <v>77</v>
      </c>
      <c r="F1006" s="2">
        <v>35065</v>
      </c>
      <c r="G1006" s="2" t="s">
        <v>2613</v>
      </c>
      <c r="H1006" s="2" t="s">
        <v>16</v>
      </c>
      <c r="I1006" s="2" t="s">
        <v>201</v>
      </c>
      <c r="J1006" s="2" t="s">
        <v>15</v>
      </c>
      <c r="L1006" s="2" t="s">
        <v>70</v>
      </c>
    </row>
    <row r="1007" spans="1:20" x14ac:dyDescent="0.25">
      <c r="A1007" s="2">
        <v>328334</v>
      </c>
      <c r="B1007" s="2" t="s">
        <v>3266</v>
      </c>
      <c r="C1007" s="2" t="s">
        <v>378</v>
      </c>
      <c r="D1007" s="2" t="s">
        <v>2528</v>
      </c>
      <c r="E1007" s="2" t="s">
        <v>77</v>
      </c>
      <c r="F1007" s="2">
        <v>32874</v>
      </c>
      <c r="G1007" s="2" t="s">
        <v>742</v>
      </c>
      <c r="H1007" s="2" t="s">
        <v>16</v>
      </c>
      <c r="I1007" s="2" t="s">
        <v>201</v>
      </c>
      <c r="J1007" s="2" t="s">
        <v>1231</v>
      </c>
      <c r="L1007" s="2" t="s">
        <v>30</v>
      </c>
    </row>
    <row r="1008" spans="1:20" x14ac:dyDescent="0.25">
      <c r="A1008" s="2">
        <v>328353</v>
      </c>
      <c r="B1008" s="2" t="s">
        <v>443</v>
      </c>
      <c r="C1008" s="2" t="s">
        <v>1089</v>
      </c>
      <c r="D1008" s="2" t="s">
        <v>283</v>
      </c>
      <c r="E1008" s="2" t="s">
        <v>76</v>
      </c>
      <c r="F1008" s="2">
        <v>35254</v>
      </c>
      <c r="G1008" s="2" t="s">
        <v>2483</v>
      </c>
      <c r="H1008" s="2" t="s">
        <v>16</v>
      </c>
      <c r="I1008" s="2" t="s">
        <v>201</v>
      </c>
      <c r="J1008" s="2" t="s">
        <v>1231</v>
      </c>
      <c r="L1008" s="2" t="s">
        <v>18</v>
      </c>
    </row>
    <row r="1009" spans="1:20" x14ac:dyDescent="0.25">
      <c r="A1009" s="2">
        <v>328381</v>
      </c>
      <c r="B1009" s="2" t="s">
        <v>2351</v>
      </c>
      <c r="C1009" s="2" t="s">
        <v>252</v>
      </c>
      <c r="D1009" s="2" t="s">
        <v>615</v>
      </c>
      <c r="E1009" s="2" t="s">
        <v>77</v>
      </c>
      <c r="F1009" s="2">
        <v>33484</v>
      </c>
      <c r="G1009" s="2" t="s">
        <v>18</v>
      </c>
      <c r="H1009" s="2" t="s">
        <v>16</v>
      </c>
      <c r="I1009" s="2" t="s">
        <v>201</v>
      </c>
      <c r="J1009" s="2" t="s">
        <v>1231</v>
      </c>
      <c r="L1009" s="2" t="s">
        <v>18</v>
      </c>
    </row>
    <row r="1010" spans="1:20" x14ac:dyDescent="0.25">
      <c r="A1010" s="2">
        <v>328385</v>
      </c>
      <c r="B1010" s="2" t="s">
        <v>3722</v>
      </c>
      <c r="C1010" s="2" t="s">
        <v>1038</v>
      </c>
      <c r="D1010" s="2" t="s">
        <v>737</v>
      </c>
      <c r="E1010" s="2" t="s">
        <v>77</v>
      </c>
      <c r="F1010" s="2">
        <v>31904</v>
      </c>
      <c r="G1010" s="2" t="s">
        <v>18</v>
      </c>
      <c r="H1010" s="2" t="s">
        <v>16</v>
      </c>
      <c r="I1010" s="2" t="s">
        <v>201</v>
      </c>
      <c r="J1010" s="2" t="s">
        <v>1231</v>
      </c>
      <c r="L1010" s="2" t="s">
        <v>18</v>
      </c>
    </row>
    <row r="1011" spans="1:20" x14ac:dyDescent="0.25">
      <c r="A1011" s="2">
        <v>328419</v>
      </c>
      <c r="B1011" s="2" t="s">
        <v>3723</v>
      </c>
      <c r="C1011" s="2" t="s">
        <v>670</v>
      </c>
      <c r="D1011" s="2" t="s">
        <v>1448</v>
      </c>
      <c r="E1011" s="2" t="s">
        <v>77</v>
      </c>
      <c r="F1011" s="2">
        <v>35137</v>
      </c>
      <c r="G1011" s="2" t="s">
        <v>2037</v>
      </c>
      <c r="H1011" s="2" t="s">
        <v>16</v>
      </c>
      <c r="I1011" s="2" t="s">
        <v>201</v>
      </c>
      <c r="J1011" s="2" t="s">
        <v>1231</v>
      </c>
      <c r="L1011" s="2" t="s">
        <v>18</v>
      </c>
    </row>
    <row r="1012" spans="1:20" x14ac:dyDescent="0.25">
      <c r="A1012" s="2">
        <v>328446</v>
      </c>
      <c r="B1012" s="2" t="s">
        <v>3325</v>
      </c>
      <c r="C1012" s="2" t="s">
        <v>386</v>
      </c>
      <c r="D1012" s="2" t="s">
        <v>402</v>
      </c>
      <c r="E1012" s="2" t="s">
        <v>76</v>
      </c>
      <c r="F1012" s="2">
        <v>34700</v>
      </c>
      <c r="G1012" s="2" t="s">
        <v>18</v>
      </c>
      <c r="H1012" s="2" t="s">
        <v>16</v>
      </c>
      <c r="I1012" s="2" t="s">
        <v>201</v>
      </c>
      <c r="J1012" s="2" t="s">
        <v>1231</v>
      </c>
      <c r="L1012" s="2" t="s">
        <v>18</v>
      </c>
    </row>
    <row r="1013" spans="1:20" x14ac:dyDescent="0.25">
      <c r="A1013" s="2">
        <v>328459</v>
      </c>
      <c r="B1013" s="2" t="s">
        <v>3726</v>
      </c>
      <c r="C1013" s="2" t="s">
        <v>229</v>
      </c>
      <c r="D1013" s="2" t="s">
        <v>3727</v>
      </c>
      <c r="E1013" s="2" t="s">
        <v>77</v>
      </c>
      <c r="F1013" s="2">
        <v>26875</v>
      </c>
      <c r="G1013" s="2" t="s">
        <v>18</v>
      </c>
      <c r="H1013" s="2" t="s">
        <v>16</v>
      </c>
      <c r="I1013" s="2" t="s">
        <v>201</v>
      </c>
      <c r="J1013" s="2" t="s">
        <v>1231</v>
      </c>
      <c r="L1013" s="2" t="s">
        <v>18</v>
      </c>
    </row>
    <row r="1014" spans="1:20" x14ac:dyDescent="0.25">
      <c r="A1014" s="2">
        <v>328575</v>
      </c>
      <c r="B1014" s="2" t="s">
        <v>2849</v>
      </c>
      <c r="C1014" s="2" t="s">
        <v>347</v>
      </c>
      <c r="D1014" s="2" t="s">
        <v>2428</v>
      </c>
      <c r="E1014" s="2" t="s">
        <v>77</v>
      </c>
      <c r="F1014" s="2">
        <v>32647</v>
      </c>
      <c r="G1014" s="2" t="s">
        <v>2850</v>
      </c>
      <c r="H1014" s="2" t="s">
        <v>16</v>
      </c>
      <c r="I1014" s="2" t="s">
        <v>201</v>
      </c>
      <c r="J1014" s="2" t="s">
        <v>1231</v>
      </c>
      <c r="L1014" s="2" t="s">
        <v>47</v>
      </c>
    </row>
    <row r="1015" spans="1:20" x14ac:dyDescent="0.25">
      <c r="A1015" s="2">
        <v>328594</v>
      </c>
      <c r="B1015" s="2" t="s">
        <v>2663</v>
      </c>
      <c r="C1015" s="2" t="s">
        <v>362</v>
      </c>
      <c r="D1015" s="2" t="s">
        <v>367</v>
      </c>
      <c r="E1015" s="2" t="s">
        <v>77</v>
      </c>
      <c r="F1015" s="2">
        <v>33124</v>
      </c>
      <c r="G1015" s="2" t="s">
        <v>2343</v>
      </c>
      <c r="H1015" s="2" t="s">
        <v>16</v>
      </c>
      <c r="I1015" s="2" t="s">
        <v>201</v>
      </c>
      <c r="J1015" s="2" t="s">
        <v>1231</v>
      </c>
      <c r="L1015" s="2" t="s">
        <v>18</v>
      </c>
    </row>
    <row r="1016" spans="1:20" x14ac:dyDescent="0.25">
      <c r="A1016" s="2">
        <v>328598</v>
      </c>
      <c r="B1016" s="2" t="s">
        <v>3121</v>
      </c>
      <c r="C1016" s="2" t="s">
        <v>229</v>
      </c>
      <c r="D1016" s="2" t="s">
        <v>272</v>
      </c>
      <c r="E1016" s="2" t="s">
        <v>77</v>
      </c>
      <c r="H1016" s="2" t="s">
        <v>16</v>
      </c>
      <c r="I1016" s="2" t="s">
        <v>201</v>
      </c>
    </row>
    <row r="1017" spans="1:20" x14ac:dyDescent="0.25">
      <c r="A1017" s="2">
        <v>328622</v>
      </c>
      <c r="B1017" s="2" t="s">
        <v>3728</v>
      </c>
      <c r="C1017" s="2" t="s">
        <v>293</v>
      </c>
      <c r="D1017" s="2" t="s">
        <v>216</v>
      </c>
      <c r="E1017" s="2" t="s">
        <v>77</v>
      </c>
      <c r="F1017" s="2">
        <v>35067</v>
      </c>
      <c r="G1017" s="2" t="s">
        <v>30</v>
      </c>
      <c r="H1017" s="2" t="s">
        <v>16</v>
      </c>
      <c r="I1017" s="2" t="s">
        <v>201</v>
      </c>
      <c r="J1017" s="2" t="s">
        <v>1231</v>
      </c>
      <c r="L1017" s="2" t="s">
        <v>30</v>
      </c>
      <c r="R1017" s="2">
        <v>4710</v>
      </c>
      <c r="S1017" s="2">
        <v>45498</v>
      </c>
      <c r="T1017" s="2">
        <v>40000</v>
      </c>
    </row>
    <row r="1018" spans="1:20" x14ac:dyDescent="0.25">
      <c r="A1018" s="2">
        <v>328640</v>
      </c>
      <c r="B1018" s="2" t="s">
        <v>4226</v>
      </c>
      <c r="C1018" s="2" t="s">
        <v>218</v>
      </c>
      <c r="D1018" s="2" t="s">
        <v>4227</v>
      </c>
      <c r="E1018" s="2" t="s">
        <v>77</v>
      </c>
      <c r="F1018" s="2">
        <v>32537</v>
      </c>
      <c r="G1018" s="2" t="s">
        <v>659</v>
      </c>
      <c r="H1018" s="2" t="s">
        <v>16</v>
      </c>
      <c r="I1018" s="2" t="s">
        <v>201</v>
      </c>
      <c r="J1018" s="2" t="s">
        <v>1231</v>
      </c>
      <c r="L1018" s="2" t="s">
        <v>30</v>
      </c>
    </row>
    <row r="1019" spans="1:20" x14ac:dyDescent="0.25">
      <c r="A1019" s="2">
        <v>328648</v>
      </c>
      <c r="B1019" s="2" t="s">
        <v>3729</v>
      </c>
      <c r="C1019" s="2" t="s">
        <v>780</v>
      </c>
      <c r="D1019" s="2" t="s">
        <v>299</v>
      </c>
      <c r="E1019" s="2" t="s">
        <v>76</v>
      </c>
      <c r="F1019" s="2">
        <v>35065</v>
      </c>
      <c r="G1019" s="2" t="s">
        <v>18</v>
      </c>
      <c r="H1019" s="2" t="s">
        <v>16</v>
      </c>
      <c r="I1019" s="2" t="s">
        <v>201</v>
      </c>
      <c r="J1019" s="2" t="s">
        <v>1231</v>
      </c>
      <c r="L1019" s="2" t="s">
        <v>18</v>
      </c>
    </row>
    <row r="1020" spans="1:20" x14ac:dyDescent="0.25">
      <c r="A1020" s="2">
        <v>328667</v>
      </c>
      <c r="B1020" s="2" t="s">
        <v>1877</v>
      </c>
      <c r="C1020" s="2" t="s">
        <v>548</v>
      </c>
      <c r="D1020" s="2" t="s">
        <v>834</v>
      </c>
      <c r="E1020" s="2" t="s">
        <v>77</v>
      </c>
      <c r="F1020" s="2">
        <v>33216</v>
      </c>
      <c r="G1020" s="2" t="s">
        <v>18</v>
      </c>
      <c r="H1020" s="2" t="s">
        <v>16</v>
      </c>
      <c r="I1020" s="2" t="s">
        <v>201</v>
      </c>
      <c r="R1020" s="2">
        <v>4948</v>
      </c>
      <c r="S1020" s="2">
        <v>45511</v>
      </c>
      <c r="T1020" s="2">
        <v>20000</v>
      </c>
    </row>
    <row r="1021" spans="1:20" x14ac:dyDescent="0.25">
      <c r="A1021" s="2">
        <v>328681</v>
      </c>
      <c r="B1021" s="2" t="s">
        <v>3730</v>
      </c>
      <c r="C1021" s="2" t="s">
        <v>975</v>
      </c>
      <c r="D1021" s="2" t="s">
        <v>422</v>
      </c>
      <c r="E1021" s="2" t="s">
        <v>76</v>
      </c>
      <c r="F1021" s="2">
        <v>34709</v>
      </c>
      <c r="G1021" s="2" t="s">
        <v>2223</v>
      </c>
      <c r="H1021" s="2" t="s">
        <v>16</v>
      </c>
      <c r="I1021" s="2" t="s">
        <v>201</v>
      </c>
      <c r="J1021" s="2" t="s">
        <v>1231</v>
      </c>
      <c r="L1021" s="2" t="s">
        <v>18</v>
      </c>
    </row>
    <row r="1022" spans="1:20" x14ac:dyDescent="0.25">
      <c r="A1022" s="2">
        <v>328689</v>
      </c>
      <c r="B1022" s="2" t="s">
        <v>3731</v>
      </c>
      <c r="C1022" s="2" t="s">
        <v>214</v>
      </c>
      <c r="D1022" s="2" t="s">
        <v>237</v>
      </c>
      <c r="E1022" s="2" t="s">
        <v>77</v>
      </c>
      <c r="F1022" s="2">
        <v>34790</v>
      </c>
      <c r="G1022" s="2" t="s">
        <v>442</v>
      </c>
      <c r="H1022" s="2" t="s">
        <v>19</v>
      </c>
      <c r="I1022" s="2" t="s">
        <v>201</v>
      </c>
      <c r="J1022" s="2" t="s">
        <v>1231</v>
      </c>
      <c r="L1022" s="2" t="s">
        <v>30</v>
      </c>
    </row>
    <row r="1023" spans="1:20" x14ac:dyDescent="0.25">
      <c r="A1023" s="2">
        <v>328890</v>
      </c>
      <c r="B1023" s="2" t="s">
        <v>3736</v>
      </c>
      <c r="C1023" s="2" t="s">
        <v>246</v>
      </c>
      <c r="D1023" s="2" t="s">
        <v>1437</v>
      </c>
      <c r="E1023" s="2" t="s">
        <v>76</v>
      </c>
      <c r="F1023" s="2">
        <v>30004</v>
      </c>
      <c r="G1023" s="2" t="s">
        <v>18</v>
      </c>
      <c r="H1023" s="2" t="s">
        <v>16</v>
      </c>
      <c r="I1023" s="2" t="s">
        <v>201</v>
      </c>
      <c r="J1023" s="2" t="s">
        <v>1231</v>
      </c>
      <c r="L1023" s="2" t="s">
        <v>18</v>
      </c>
    </row>
    <row r="1024" spans="1:20" x14ac:dyDescent="0.25">
      <c r="A1024" s="2">
        <v>328907</v>
      </c>
      <c r="B1024" s="2" t="s">
        <v>3737</v>
      </c>
      <c r="C1024" s="2" t="s">
        <v>1634</v>
      </c>
      <c r="D1024" s="2" t="s">
        <v>322</v>
      </c>
      <c r="E1024" s="2" t="s">
        <v>77</v>
      </c>
      <c r="F1024" s="2">
        <v>32594</v>
      </c>
      <c r="G1024" s="2" t="s">
        <v>18</v>
      </c>
      <c r="H1024" s="2" t="s">
        <v>16</v>
      </c>
      <c r="I1024" s="2" t="s">
        <v>201</v>
      </c>
      <c r="J1024" s="2" t="s">
        <v>1231</v>
      </c>
      <c r="L1024" s="2" t="s">
        <v>18</v>
      </c>
    </row>
    <row r="1025" spans="1:12" x14ac:dyDescent="0.25">
      <c r="A1025" s="2">
        <v>328930</v>
      </c>
      <c r="B1025" s="2" t="s">
        <v>2575</v>
      </c>
      <c r="C1025" s="2" t="s">
        <v>379</v>
      </c>
      <c r="D1025" s="2" t="s">
        <v>1434</v>
      </c>
      <c r="E1025" s="2" t="s">
        <v>77</v>
      </c>
      <c r="F1025" s="2">
        <v>30153</v>
      </c>
      <c r="G1025" s="2" t="s">
        <v>284</v>
      </c>
      <c r="H1025" s="2" t="s">
        <v>16</v>
      </c>
      <c r="I1025" s="2" t="s">
        <v>201</v>
      </c>
      <c r="J1025" s="2" t="s">
        <v>15</v>
      </c>
      <c r="L1025" s="2" t="s">
        <v>30</v>
      </c>
    </row>
    <row r="1026" spans="1:12" x14ac:dyDescent="0.25">
      <c r="A1026" s="2">
        <v>328969</v>
      </c>
      <c r="B1026" s="2" t="s">
        <v>3738</v>
      </c>
      <c r="C1026" s="2" t="s">
        <v>263</v>
      </c>
      <c r="D1026" s="2" t="s">
        <v>374</v>
      </c>
      <c r="E1026" s="2" t="s">
        <v>77</v>
      </c>
      <c r="F1026" s="2">
        <v>33003</v>
      </c>
      <c r="G1026" s="2" t="s">
        <v>602</v>
      </c>
      <c r="H1026" s="2" t="s">
        <v>16</v>
      </c>
      <c r="I1026" s="2" t="s">
        <v>201</v>
      </c>
      <c r="J1026" s="2" t="s">
        <v>15</v>
      </c>
      <c r="L1026" s="2" t="s">
        <v>18</v>
      </c>
    </row>
    <row r="1027" spans="1:12" x14ac:dyDescent="0.25">
      <c r="A1027" s="2">
        <v>329012</v>
      </c>
      <c r="B1027" s="2" t="s">
        <v>4228</v>
      </c>
      <c r="C1027" s="2" t="s">
        <v>483</v>
      </c>
      <c r="D1027" s="2" t="s">
        <v>778</v>
      </c>
      <c r="E1027" s="2" t="s">
        <v>76</v>
      </c>
      <c r="F1027" s="2">
        <v>35802</v>
      </c>
      <c r="G1027" s="2" t="s">
        <v>213</v>
      </c>
      <c r="H1027" s="2" t="s">
        <v>16</v>
      </c>
      <c r="I1027" s="2" t="s">
        <v>201</v>
      </c>
      <c r="J1027" s="2" t="s">
        <v>1231</v>
      </c>
      <c r="L1027" s="2" t="s">
        <v>18</v>
      </c>
    </row>
    <row r="1028" spans="1:12" x14ac:dyDescent="0.25">
      <c r="A1028" s="2">
        <v>329016</v>
      </c>
      <c r="B1028" s="2" t="s">
        <v>2625</v>
      </c>
      <c r="C1028" s="2" t="s">
        <v>2626</v>
      </c>
      <c r="D1028" s="2" t="s">
        <v>272</v>
      </c>
      <c r="E1028" s="2" t="s">
        <v>76</v>
      </c>
      <c r="F1028" s="2">
        <v>35902</v>
      </c>
      <c r="G1028" s="2" t="s">
        <v>18</v>
      </c>
      <c r="H1028" s="2" t="s">
        <v>16</v>
      </c>
      <c r="I1028" s="2" t="s">
        <v>201</v>
      </c>
    </row>
    <row r="1029" spans="1:12" x14ac:dyDescent="0.25">
      <c r="A1029" s="2">
        <v>329034</v>
      </c>
      <c r="B1029" s="2" t="s">
        <v>3326</v>
      </c>
      <c r="C1029" s="2" t="s">
        <v>229</v>
      </c>
      <c r="D1029" s="2" t="s">
        <v>212</v>
      </c>
      <c r="E1029" s="2" t="s">
        <v>76</v>
      </c>
      <c r="F1029" s="2">
        <v>35783</v>
      </c>
      <c r="G1029" s="2" t="s">
        <v>18</v>
      </c>
      <c r="H1029" s="2" t="s">
        <v>19</v>
      </c>
      <c r="I1029" s="2" t="s">
        <v>201</v>
      </c>
      <c r="J1029" s="2" t="s">
        <v>1231</v>
      </c>
      <c r="L1029" s="2" t="s">
        <v>18</v>
      </c>
    </row>
    <row r="1030" spans="1:12" x14ac:dyDescent="0.25">
      <c r="A1030" s="2">
        <v>329039</v>
      </c>
      <c r="B1030" s="2" t="s">
        <v>3098</v>
      </c>
      <c r="C1030" s="2" t="s">
        <v>1133</v>
      </c>
      <c r="D1030" s="2" t="s">
        <v>437</v>
      </c>
      <c r="E1030" s="2" t="s">
        <v>76</v>
      </c>
      <c r="F1030" s="2">
        <v>36074</v>
      </c>
      <c r="G1030" s="2" t="s">
        <v>18</v>
      </c>
      <c r="H1030" s="2" t="s">
        <v>16</v>
      </c>
      <c r="I1030" s="2" t="s">
        <v>201</v>
      </c>
      <c r="J1030" s="2" t="s">
        <v>1231</v>
      </c>
      <c r="L1030" s="2" t="s">
        <v>18</v>
      </c>
    </row>
    <row r="1031" spans="1:12" x14ac:dyDescent="0.25">
      <c r="A1031" s="2">
        <v>329059</v>
      </c>
      <c r="B1031" s="2" t="s">
        <v>2656</v>
      </c>
      <c r="C1031" s="2" t="s">
        <v>1017</v>
      </c>
      <c r="D1031" s="2" t="s">
        <v>759</v>
      </c>
      <c r="E1031" s="2" t="s">
        <v>76</v>
      </c>
      <c r="F1031" s="2">
        <v>35796</v>
      </c>
      <c r="G1031" s="2" t="s">
        <v>18</v>
      </c>
      <c r="H1031" s="2" t="s">
        <v>16</v>
      </c>
      <c r="I1031" s="2" t="s">
        <v>201</v>
      </c>
      <c r="J1031" s="2" t="s">
        <v>1231</v>
      </c>
      <c r="L1031" s="2" t="s">
        <v>18</v>
      </c>
    </row>
    <row r="1032" spans="1:12" x14ac:dyDescent="0.25">
      <c r="A1032" s="2">
        <v>329086</v>
      </c>
      <c r="B1032" s="2" t="s">
        <v>4229</v>
      </c>
      <c r="C1032" s="2" t="s">
        <v>1091</v>
      </c>
      <c r="D1032" s="2" t="s">
        <v>493</v>
      </c>
      <c r="E1032" s="2" t="s">
        <v>76</v>
      </c>
      <c r="F1032" s="2">
        <v>35717</v>
      </c>
      <c r="G1032" s="2" t="s">
        <v>327</v>
      </c>
      <c r="H1032" s="2" t="s">
        <v>16</v>
      </c>
      <c r="I1032" s="2" t="s">
        <v>201</v>
      </c>
      <c r="J1032" s="2" t="s">
        <v>1231</v>
      </c>
      <c r="L1032" s="2" t="s">
        <v>73</v>
      </c>
    </row>
    <row r="1033" spans="1:12" x14ac:dyDescent="0.25">
      <c r="A1033" s="2">
        <v>329096</v>
      </c>
      <c r="B1033" s="2" t="s">
        <v>2536</v>
      </c>
      <c r="C1033" s="2" t="s">
        <v>229</v>
      </c>
      <c r="D1033" s="2" t="s">
        <v>1069</v>
      </c>
      <c r="E1033" s="2" t="s">
        <v>76</v>
      </c>
      <c r="F1033" s="2">
        <v>35828</v>
      </c>
      <c r="G1033" s="2" t="s">
        <v>2410</v>
      </c>
      <c r="H1033" s="2" t="s">
        <v>16</v>
      </c>
      <c r="I1033" s="2" t="s">
        <v>201</v>
      </c>
      <c r="J1033" s="2" t="s">
        <v>1231</v>
      </c>
      <c r="L1033" s="2" t="s">
        <v>18</v>
      </c>
    </row>
    <row r="1034" spans="1:12" x14ac:dyDescent="0.25">
      <c r="A1034" s="2">
        <v>329100</v>
      </c>
      <c r="B1034" s="2" t="s">
        <v>3327</v>
      </c>
      <c r="C1034" s="2" t="s">
        <v>341</v>
      </c>
      <c r="D1034" s="2" t="s">
        <v>3328</v>
      </c>
      <c r="E1034" s="2" t="s">
        <v>76</v>
      </c>
      <c r="F1034" s="2">
        <v>36180</v>
      </c>
      <c r="G1034" s="2" t="s">
        <v>428</v>
      </c>
      <c r="H1034" s="2" t="s">
        <v>16</v>
      </c>
      <c r="I1034" s="2" t="s">
        <v>201</v>
      </c>
      <c r="J1034" s="2" t="s">
        <v>1231</v>
      </c>
      <c r="L1034" s="2" t="s">
        <v>30</v>
      </c>
    </row>
    <row r="1035" spans="1:12" x14ac:dyDescent="0.25">
      <c r="A1035" s="2">
        <v>329159</v>
      </c>
      <c r="B1035" s="2" t="s">
        <v>3743</v>
      </c>
      <c r="C1035" s="2" t="s">
        <v>279</v>
      </c>
      <c r="D1035" s="2" t="s">
        <v>277</v>
      </c>
      <c r="E1035" s="2" t="s">
        <v>77</v>
      </c>
      <c r="F1035" s="2">
        <v>36161</v>
      </c>
      <c r="G1035" s="2" t="s">
        <v>464</v>
      </c>
      <c r="H1035" s="2" t="s">
        <v>16</v>
      </c>
      <c r="I1035" s="2" t="s">
        <v>201</v>
      </c>
      <c r="J1035" s="2" t="s">
        <v>1231</v>
      </c>
      <c r="L1035" s="2" t="s">
        <v>30</v>
      </c>
    </row>
    <row r="1036" spans="1:12" x14ac:dyDescent="0.25">
      <c r="A1036" s="2">
        <v>329170</v>
      </c>
      <c r="B1036" s="2" t="s">
        <v>3157</v>
      </c>
      <c r="C1036" s="2" t="s">
        <v>353</v>
      </c>
      <c r="D1036" s="2" t="s">
        <v>816</v>
      </c>
      <c r="E1036" s="2" t="s">
        <v>77</v>
      </c>
      <c r="F1036" s="2">
        <v>35817</v>
      </c>
      <c r="G1036" s="2" t="s">
        <v>18</v>
      </c>
      <c r="H1036" s="2" t="s">
        <v>19</v>
      </c>
      <c r="I1036" s="2" t="s">
        <v>201</v>
      </c>
      <c r="J1036" s="2" t="s">
        <v>15</v>
      </c>
      <c r="L1036" s="2" t="s">
        <v>18</v>
      </c>
    </row>
    <row r="1037" spans="1:12" x14ac:dyDescent="0.25">
      <c r="A1037" s="2">
        <v>329178</v>
      </c>
      <c r="B1037" s="2" t="s">
        <v>3744</v>
      </c>
      <c r="C1037" s="2" t="s">
        <v>666</v>
      </c>
      <c r="D1037" s="2" t="s">
        <v>277</v>
      </c>
      <c r="E1037" s="2" t="s">
        <v>76</v>
      </c>
      <c r="F1037" s="2">
        <v>35376</v>
      </c>
      <c r="G1037" s="2" t="s">
        <v>924</v>
      </c>
      <c r="H1037" s="2" t="s">
        <v>16</v>
      </c>
      <c r="I1037" s="2" t="s">
        <v>201</v>
      </c>
      <c r="J1037" s="2" t="s">
        <v>1231</v>
      </c>
      <c r="L1037" s="2" t="s">
        <v>30</v>
      </c>
    </row>
    <row r="1038" spans="1:12" x14ac:dyDescent="0.25">
      <c r="A1038" s="2">
        <v>329182</v>
      </c>
      <c r="B1038" s="2" t="s">
        <v>4230</v>
      </c>
      <c r="C1038" s="2" t="s">
        <v>821</v>
      </c>
      <c r="D1038" s="2" t="s">
        <v>216</v>
      </c>
      <c r="E1038" s="2" t="s">
        <v>77</v>
      </c>
      <c r="F1038" s="2">
        <v>36166</v>
      </c>
      <c r="G1038" s="2" t="s">
        <v>18</v>
      </c>
      <c r="H1038" s="2" t="s">
        <v>16</v>
      </c>
      <c r="I1038" s="2" t="s">
        <v>201</v>
      </c>
      <c r="J1038" s="2" t="s">
        <v>1231</v>
      </c>
      <c r="L1038" s="2" t="s">
        <v>18</v>
      </c>
    </row>
    <row r="1039" spans="1:12" x14ac:dyDescent="0.25">
      <c r="A1039" s="2">
        <v>329200</v>
      </c>
      <c r="B1039" s="2" t="s">
        <v>3745</v>
      </c>
      <c r="C1039" s="2" t="s">
        <v>337</v>
      </c>
      <c r="D1039" s="2" t="s">
        <v>452</v>
      </c>
      <c r="E1039" s="2" t="s">
        <v>76</v>
      </c>
      <c r="F1039" s="2">
        <v>35575</v>
      </c>
      <c r="G1039" s="2" t="s">
        <v>3746</v>
      </c>
      <c r="H1039" s="2" t="s">
        <v>16</v>
      </c>
      <c r="I1039" s="2" t="s">
        <v>201</v>
      </c>
      <c r="J1039" s="2" t="s">
        <v>1231</v>
      </c>
      <c r="L1039" s="2" t="s">
        <v>18</v>
      </c>
    </row>
    <row r="1040" spans="1:12" x14ac:dyDescent="0.25">
      <c r="A1040" s="2">
        <v>329215</v>
      </c>
      <c r="B1040" s="2" t="s">
        <v>3747</v>
      </c>
      <c r="C1040" s="2" t="s">
        <v>456</v>
      </c>
      <c r="D1040" s="2" t="s">
        <v>222</v>
      </c>
      <c r="E1040" s="2" t="s">
        <v>76</v>
      </c>
      <c r="F1040" s="2">
        <v>34867</v>
      </c>
      <c r="G1040" s="2" t="s">
        <v>18</v>
      </c>
      <c r="H1040" s="2" t="s">
        <v>16</v>
      </c>
      <c r="I1040" s="2" t="s">
        <v>201</v>
      </c>
      <c r="J1040" s="2" t="s">
        <v>15</v>
      </c>
      <c r="L1040" s="2" t="s">
        <v>30</v>
      </c>
    </row>
    <row r="1041" spans="1:20" x14ac:dyDescent="0.25">
      <c r="A1041" s="2">
        <v>329222</v>
      </c>
      <c r="B1041" s="2" t="s">
        <v>4231</v>
      </c>
      <c r="C1041" s="2" t="s">
        <v>221</v>
      </c>
      <c r="D1041" s="2" t="s">
        <v>834</v>
      </c>
      <c r="E1041" s="2" t="s">
        <v>77</v>
      </c>
      <c r="F1041" s="2">
        <v>28800</v>
      </c>
      <c r="G1041" s="2" t="s">
        <v>4232</v>
      </c>
      <c r="H1041" s="2" t="s">
        <v>16</v>
      </c>
      <c r="I1041" s="2" t="s">
        <v>201</v>
      </c>
      <c r="J1041" s="2" t="s">
        <v>15</v>
      </c>
      <c r="L1041" s="2" t="s">
        <v>47</v>
      </c>
    </row>
    <row r="1042" spans="1:20" x14ac:dyDescent="0.25">
      <c r="A1042" s="2">
        <v>329235</v>
      </c>
      <c r="B1042" s="2" t="s">
        <v>3081</v>
      </c>
      <c r="C1042" s="2" t="s">
        <v>271</v>
      </c>
      <c r="D1042" s="2" t="s">
        <v>278</v>
      </c>
      <c r="E1042" s="2" t="s">
        <v>77</v>
      </c>
      <c r="F1042" s="2">
        <v>30742</v>
      </c>
      <c r="G1042" s="2" t="s">
        <v>18</v>
      </c>
      <c r="H1042" s="2" t="s">
        <v>28</v>
      </c>
      <c r="I1042" s="2" t="s">
        <v>201</v>
      </c>
      <c r="J1042" s="2" t="s">
        <v>1231</v>
      </c>
      <c r="L1042" s="2" t="s">
        <v>18</v>
      </c>
    </row>
    <row r="1043" spans="1:20" x14ac:dyDescent="0.25">
      <c r="A1043" s="2">
        <v>329244</v>
      </c>
      <c r="B1043" s="2" t="s">
        <v>4233</v>
      </c>
      <c r="C1043" s="2" t="s">
        <v>1436</v>
      </c>
      <c r="D1043" s="2" t="s">
        <v>222</v>
      </c>
      <c r="E1043" s="2" t="s">
        <v>77</v>
      </c>
      <c r="F1043" s="2">
        <v>35972</v>
      </c>
      <c r="G1043" s="2" t="s">
        <v>18</v>
      </c>
      <c r="H1043" s="2" t="s">
        <v>16</v>
      </c>
      <c r="I1043" s="2" t="s">
        <v>201</v>
      </c>
      <c r="J1043" s="2" t="s">
        <v>1231</v>
      </c>
      <c r="L1043" s="2" t="s">
        <v>30</v>
      </c>
    </row>
    <row r="1044" spans="1:20" x14ac:dyDescent="0.25">
      <c r="A1044" s="2">
        <v>329246</v>
      </c>
      <c r="B1044" s="2" t="s">
        <v>4234</v>
      </c>
      <c r="C1044" s="2" t="s">
        <v>229</v>
      </c>
      <c r="D1044" s="2" t="s">
        <v>278</v>
      </c>
      <c r="E1044" s="2" t="s">
        <v>77</v>
      </c>
      <c r="F1044" s="2">
        <v>35804</v>
      </c>
      <c r="G1044" s="2" t="s">
        <v>268</v>
      </c>
      <c r="H1044" s="2" t="s">
        <v>16</v>
      </c>
      <c r="I1044" s="2" t="s">
        <v>201</v>
      </c>
      <c r="J1044" s="2" t="s">
        <v>1231</v>
      </c>
      <c r="L1044" s="2" t="s">
        <v>30</v>
      </c>
    </row>
    <row r="1045" spans="1:20" x14ac:dyDescent="0.25">
      <c r="A1045" s="2">
        <v>329272</v>
      </c>
      <c r="B1045" s="2" t="s">
        <v>2736</v>
      </c>
      <c r="C1045" s="2" t="s">
        <v>1757</v>
      </c>
      <c r="D1045" s="2" t="s">
        <v>779</v>
      </c>
      <c r="E1045" s="2" t="s">
        <v>76</v>
      </c>
      <c r="F1045" s="2">
        <v>36003</v>
      </c>
      <c r="G1045" s="2" t="s">
        <v>70</v>
      </c>
      <c r="H1045" s="2" t="s">
        <v>16</v>
      </c>
      <c r="I1045" s="2" t="s">
        <v>201</v>
      </c>
      <c r="J1045" s="2" t="s">
        <v>15</v>
      </c>
      <c r="L1045" s="2" t="s">
        <v>70</v>
      </c>
    </row>
    <row r="1046" spans="1:20" x14ac:dyDescent="0.25">
      <c r="A1046" s="2">
        <v>329308</v>
      </c>
      <c r="B1046" s="2" t="s">
        <v>3750</v>
      </c>
      <c r="C1046" s="2" t="s">
        <v>229</v>
      </c>
      <c r="D1046" s="2" t="s">
        <v>232</v>
      </c>
      <c r="E1046" s="2" t="s">
        <v>76</v>
      </c>
      <c r="F1046" s="2">
        <v>35556</v>
      </c>
      <c r="G1046" s="2" t="s">
        <v>1117</v>
      </c>
      <c r="H1046" s="2" t="s">
        <v>16</v>
      </c>
      <c r="I1046" s="2" t="s">
        <v>201</v>
      </c>
      <c r="J1046" s="2" t="s">
        <v>15</v>
      </c>
      <c r="L1046" s="2" t="s">
        <v>30</v>
      </c>
    </row>
    <row r="1047" spans="1:20" x14ac:dyDescent="0.25">
      <c r="A1047" s="2">
        <v>329339</v>
      </c>
      <c r="B1047" s="2" t="s">
        <v>3271</v>
      </c>
      <c r="C1047" s="2" t="s">
        <v>954</v>
      </c>
      <c r="D1047" s="2" t="s">
        <v>267</v>
      </c>
      <c r="E1047" s="2" t="s">
        <v>76</v>
      </c>
      <c r="F1047" s="2">
        <v>35796</v>
      </c>
      <c r="G1047" s="2" t="s">
        <v>370</v>
      </c>
      <c r="H1047" s="2" t="s">
        <v>16</v>
      </c>
      <c r="I1047" s="2" t="s">
        <v>201</v>
      </c>
      <c r="J1047" s="2" t="s">
        <v>1231</v>
      </c>
      <c r="L1047" s="2" t="s">
        <v>18</v>
      </c>
    </row>
    <row r="1048" spans="1:20" x14ac:dyDescent="0.25">
      <c r="A1048" s="2">
        <v>329357</v>
      </c>
      <c r="B1048" s="2" t="s">
        <v>3751</v>
      </c>
      <c r="C1048" s="2" t="s">
        <v>254</v>
      </c>
      <c r="D1048" s="2" t="s">
        <v>797</v>
      </c>
      <c r="E1048" s="2" t="s">
        <v>77</v>
      </c>
      <c r="F1048" s="2">
        <v>36492</v>
      </c>
      <c r="G1048" s="2" t="s">
        <v>18</v>
      </c>
      <c r="H1048" s="2" t="s">
        <v>16</v>
      </c>
      <c r="I1048" s="2" t="s">
        <v>201</v>
      </c>
      <c r="J1048" s="2" t="s">
        <v>1231</v>
      </c>
      <c r="L1048" s="2" t="s">
        <v>18</v>
      </c>
    </row>
    <row r="1049" spans="1:20" x14ac:dyDescent="0.25">
      <c r="A1049" s="2">
        <v>329363</v>
      </c>
      <c r="B1049" s="2" t="s">
        <v>2244</v>
      </c>
      <c r="C1049" s="2" t="s">
        <v>309</v>
      </c>
      <c r="D1049" s="2" t="s">
        <v>493</v>
      </c>
      <c r="E1049" s="2" t="s">
        <v>76</v>
      </c>
      <c r="F1049" s="2">
        <v>35618</v>
      </c>
      <c r="G1049" s="2" t="s">
        <v>18</v>
      </c>
      <c r="H1049" s="2" t="s">
        <v>16</v>
      </c>
      <c r="I1049" s="2" t="s">
        <v>201</v>
      </c>
      <c r="J1049" s="2" t="s">
        <v>15</v>
      </c>
      <c r="L1049" s="2" t="s">
        <v>30</v>
      </c>
    </row>
    <row r="1050" spans="1:20" x14ac:dyDescent="0.25">
      <c r="A1050" s="2">
        <v>329369</v>
      </c>
      <c r="B1050" s="2" t="s">
        <v>4235</v>
      </c>
      <c r="C1050" s="2" t="s">
        <v>2733</v>
      </c>
      <c r="D1050" s="2" t="s">
        <v>930</v>
      </c>
      <c r="E1050" s="2" t="s">
        <v>76</v>
      </c>
      <c r="F1050" s="2">
        <v>32874</v>
      </c>
      <c r="G1050" s="2" t="s">
        <v>542</v>
      </c>
      <c r="H1050" s="2" t="s">
        <v>16</v>
      </c>
      <c r="I1050" s="2" t="s">
        <v>201</v>
      </c>
      <c r="J1050" s="2" t="s">
        <v>1231</v>
      </c>
      <c r="L1050" s="2" t="s">
        <v>40</v>
      </c>
    </row>
    <row r="1051" spans="1:20" x14ac:dyDescent="0.25">
      <c r="A1051" s="2">
        <v>329392</v>
      </c>
      <c r="B1051" s="2" t="s">
        <v>3752</v>
      </c>
      <c r="C1051" s="2" t="s">
        <v>252</v>
      </c>
      <c r="D1051" s="2" t="s">
        <v>3753</v>
      </c>
      <c r="E1051" s="2" t="s">
        <v>76</v>
      </c>
      <c r="F1051" s="2">
        <v>34169</v>
      </c>
      <c r="G1051" s="2" t="s">
        <v>1028</v>
      </c>
      <c r="H1051" s="2" t="s">
        <v>16</v>
      </c>
      <c r="I1051" s="2" t="s">
        <v>201</v>
      </c>
      <c r="J1051" s="2" t="s">
        <v>15</v>
      </c>
      <c r="L1051" s="2" t="s">
        <v>40</v>
      </c>
    </row>
    <row r="1052" spans="1:20" x14ac:dyDescent="0.25">
      <c r="A1052" s="2">
        <v>329393</v>
      </c>
      <c r="B1052" s="2" t="s">
        <v>4236</v>
      </c>
      <c r="C1052" s="2" t="s">
        <v>246</v>
      </c>
      <c r="D1052" s="2" t="s">
        <v>230</v>
      </c>
      <c r="E1052" s="2" t="s">
        <v>76</v>
      </c>
      <c r="F1052" s="2">
        <v>34520</v>
      </c>
      <c r="G1052" s="2" t="s">
        <v>61</v>
      </c>
      <c r="H1052" s="2" t="s">
        <v>16</v>
      </c>
      <c r="I1052" s="2" t="s">
        <v>201</v>
      </c>
      <c r="J1052" s="2" t="s">
        <v>1231</v>
      </c>
      <c r="L1052" s="2" t="s">
        <v>61</v>
      </c>
    </row>
    <row r="1053" spans="1:20" x14ac:dyDescent="0.25">
      <c r="A1053" s="2">
        <v>329396</v>
      </c>
      <c r="B1053" s="2" t="s">
        <v>3754</v>
      </c>
      <c r="C1053" s="2" t="s">
        <v>1006</v>
      </c>
      <c r="D1053" s="2" t="s">
        <v>701</v>
      </c>
      <c r="E1053" s="2" t="s">
        <v>76</v>
      </c>
      <c r="F1053" s="2">
        <v>35748</v>
      </c>
      <c r="G1053" s="2" t="s">
        <v>213</v>
      </c>
      <c r="H1053" s="2" t="s">
        <v>16</v>
      </c>
      <c r="I1053" s="2" t="s">
        <v>201</v>
      </c>
      <c r="J1053" s="2" t="s">
        <v>1231</v>
      </c>
      <c r="L1053" s="2" t="s">
        <v>73</v>
      </c>
      <c r="R1053" s="2">
        <v>4852</v>
      </c>
      <c r="S1053" s="2">
        <v>45509</v>
      </c>
      <c r="T1053" s="2">
        <v>20000</v>
      </c>
    </row>
    <row r="1054" spans="1:20" x14ac:dyDescent="0.25">
      <c r="A1054" s="2">
        <v>329409</v>
      </c>
      <c r="B1054" s="2" t="s">
        <v>2647</v>
      </c>
      <c r="C1054" s="2" t="s">
        <v>248</v>
      </c>
      <c r="D1054" s="2" t="s">
        <v>446</v>
      </c>
      <c r="E1054" s="2" t="s">
        <v>76</v>
      </c>
      <c r="F1054" s="2">
        <v>36105</v>
      </c>
      <c r="G1054" s="2" t="s">
        <v>18</v>
      </c>
      <c r="H1054" s="2" t="s">
        <v>16</v>
      </c>
      <c r="I1054" s="2" t="s">
        <v>201</v>
      </c>
      <c r="J1054" s="2" t="s">
        <v>1231</v>
      </c>
      <c r="L1054" s="2" t="s">
        <v>73</v>
      </c>
    </row>
    <row r="1055" spans="1:20" x14ac:dyDescent="0.25">
      <c r="A1055" s="2">
        <v>329427</v>
      </c>
      <c r="B1055" s="2" t="s">
        <v>3756</v>
      </c>
      <c r="C1055" s="2" t="s">
        <v>229</v>
      </c>
      <c r="D1055" s="2" t="s">
        <v>1458</v>
      </c>
      <c r="E1055" s="2" t="s">
        <v>76</v>
      </c>
      <c r="F1055" s="2">
        <v>32407</v>
      </c>
      <c r="G1055" s="2" t="s">
        <v>213</v>
      </c>
      <c r="H1055" s="2" t="s">
        <v>16</v>
      </c>
      <c r="I1055" s="2" t="s">
        <v>201</v>
      </c>
      <c r="J1055" s="2" t="s">
        <v>15</v>
      </c>
      <c r="L1055" s="2" t="s">
        <v>18</v>
      </c>
    </row>
    <row r="1056" spans="1:20" x14ac:dyDescent="0.25">
      <c r="A1056" s="2">
        <v>329431</v>
      </c>
      <c r="B1056" s="2" t="s">
        <v>2723</v>
      </c>
      <c r="C1056" s="2" t="s">
        <v>246</v>
      </c>
      <c r="D1056" s="2" t="s">
        <v>409</v>
      </c>
      <c r="E1056" s="2" t="s">
        <v>76</v>
      </c>
      <c r="F1056" s="2">
        <v>35154</v>
      </c>
      <c r="G1056" s="2" t="s">
        <v>18</v>
      </c>
      <c r="H1056" s="2" t="s">
        <v>16</v>
      </c>
      <c r="I1056" s="2" t="s">
        <v>201</v>
      </c>
      <c r="J1056" s="2" t="s">
        <v>1231</v>
      </c>
      <c r="L1056" s="2" t="s">
        <v>40</v>
      </c>
    </row>
    <row r="1057" spans="1:20" x14ac:dyDescent="0.25">
      <c r="A1057" s="2">
        <v>329442</v>
      </c>
      <c r="B1057" s="2" t="s">
        <v>2507</v>
      </c>
      <c r="C1057" s="2" t="s">
        <v>214</v>
      </c>
      <c r="D1057" s="2" t="s">
        <v>677</v>
      </c>
      <c r="E1057" s="2" t="s">
        <v>76</v>
      </c>
      <c r="F1057" s="2">
        <v>29646</v>
      </c>
      <c r="G1057" s="2" t="s">
        <v>1521</v>
      </c>
      <c r="H1057" s="2" t="s">
        <v>16</v>
      </c>
      <c r="I1057" s="2" t="s">
        <v>201</v>
      </c>
      <c r="J1057" s="2" t="s">
        <v>1231</v>
      </c>
      <c r="L1057" s="2" t="s">
        <v>30</v>
      </c>
    </row>
    <row r="1058" spans="1:20" x14ac:dyDescent="0.25">
      <c r="A1058" s="2">
        <v>329456</v>
      </c>
      <c r="B1058" s="2" t="s">
        <v>2298</v>
      </c>
      <c r="C1058" s="2" t="s">
        <v>563</v>
      </c>
      <c r="D1058" s="2" t="s">
        <v>578</v>
      </c>
      <c r="E1058" s="2" t="s">
        <v>77</v>
      </c>
      <c r="F1058" s="2">
        <v>25754</v>
      </c>
      <c r="G1058" s="2" t="s">
        <v>327</v>
      </c>
      <c r="H1058" s="2" t="s">
        <v>16</v>
      </c>
      <c r="I1058" s="2" t="s">
        <v>201</v>
      </c>
      <c r="J1058" s="2" t="s">
        <v>1231</v>
      </c>
      <c r="L1058" s="2" t="s">
        <v>30</v>
      </c>
    </row>
    <row r="1059" spans="1:20" x14ac:dyDescent="0.25">
      <c r="A1059" s="2">
        <v>329506</v>
      </c>
      <c r="B1059" s="2" t="s">
        <v>2492</v>
      </c>
      <c r="C1059" s="2" t="s">
        <v>341</v>
      </c>
      <c r="D1059" s="2" t="s">
        <v>216</v>
      </c>
      <c r="E1059" s="2" t="s">
        <v>77</v>
      </c>
      <c r="F1059" s="2">
        <v>35943</v>
      </c>
      <c r="G1059" s="2" t="s">
        <v>430</v>
      </c>
      <c r="H1059" s="2" t="s">
        <v>16</v>
      </c>
      <c r="I1059" s="2" t="s">
        <v>201</v>
      </c>
      <c r="J1059" s="2" t="s">
        <v>1231</v>
      </c>
      <c r="L1059" s="2" t="s">
        <v>30</v>
      </c>
    </row>
    <row r="1060" spans="1:20" x14ac:dyDescent="0.25">
      <c r="A1060" s="2">
        <v>329525</v>
      </c>
      <c r="B1060" s="2" t="s">
        <v>2306</v>
      </c>
      <c r="C1060" s="2" t="s">
        <v>866</v>
      </c>
      <c r="D1060" s="2" t="s">
        <v>1285</v>
      </c>
      <c r="E1060" s="2" t="s">
        <v>77</v>
      </c>
      <c r="F1060" s="2">
        <v>34033</v>
      </c>
      <c r="G1060" s="2" t="s">
        <v>878</v>
      </c>
      <c r="H1060" s="2" t="s">
        <v>16</v>
      </c>
      <c r="I1060" s="2" t="s">
        <v>201</v>
      </c>
      <c r="J1060" s="2" t="s">
        <v>1231</v>
      </c>
      <c r="L1060" s="2" t="s">
        <v>61</v>
      </c>
    </row>
    <row r="1061" spans="1:20" x14ac:dyDescent="0.25">
      <c r="A1061" s="2">
        <v>329569</v>
      </c>
      <c r="B1061" s="2" t="s">
        <v>2323</v>
      </c>
      <c r="C1061" s="2" t="s">
        <v>381</v>
      </c>
      <c r="D1061" s="2" t="s">
        <v>523</v>
      </c>
      <c r="E1061" s="2" t="s">
        <v>77</v>
      </c>
      <c r="F1061" s="2">
        <v>35440</v>
      </c>
      <c r="G1061" s="2" t="s">
        <v>2324</v>
      </c>
      <c r="H1061" s="2" t="s">
        <v>16</v>
      </c>
      <c r="I1061" s="2" t="s">
        <v>201</v>
      </c>
      <c r="J1061" s="2" t="s">
        <v>1231</v>
      </c>
      <c r="L1061" s="2" t="s">
        <v>30</v>
      </c>
    </row>
    <row r="1062" spans="1:20" x14ac:dyDescent="0.25">
      <c r="A1062" s="2">
        <v>329583</v>
      </c>
      <c r="B1062" s="2" t="s">
        <v>2740</v>
      </c>
      <c r="C1062" s="2" t="s">
        <v>1922</v>
      </c>
      <c r="D1062" s="2" t="s">
        <v>300</v>
      </c>
      <c r="E1062" s="2" t="s">
        <v>77</v>
      </c>
      <c r="F1062" s="2">
        <v>35510</v>
      </c>
      <c r="G1062" s="2" t="s">
        <v>245</v>
      </c>
      <c r="H1062" s="2" t="s">
        <v>16</v>
      </c>
      <c r="I1062" s="2" t="s">
        <v>201</v>
      </c>
      <c r="J1062" s="2" t="s">
        <v>1231</v>
      </c>
      <c r="L1062" s="2" t="s">
        <v>30</v>
      </c>
    </row>
    <row r="1063" spans="1:20" x14ac:dyDescent="0.25">
      <c r="A1063" s="2">
        <v>329593</v>
      </c>
      <c r="B1063" s="2" t="s">
        <v>4237</v>
      </c>
      <c r="C1063" s="2" t="s">
        <v>1350</v>
      </c>
      <c r="D1063" s="2" t="s">
        <v>314</v>
      </c>
      <c r="E1063" s="2" t="s">
        <v>77</v>
      </c>
      <c r="F1063" s="2">
        <v>28866</v>
      </c>
      <c r="G1063" s="2" t="s">
        <v>213</v>
      </c>
      <c r="H1063" s="2" t="s">
        <v>16</v>
      </c>
      <c r="I1063" s="2" t="s">
        <v>201</v>
      </c>
      <c r="J1063" s="2" t="s">
        <v>1231</v>
      </c>
      <c r="L1063" s="2" t="s">
        <v>30</v>
      </c>
    </row>
    <row r="1064" spans="1:20" x14ac:dyDescent="0.25">
      <c r="A1064" s="2">
        <v>329603</v>
      </c>
      <c r="B1064" s="2" t="s">
        <v>4238</v>
      </c>
      <c r="C1064" s="2" t="s">
        <v>235</v>
      </c>
      <c r="D1064" s="2" t="s">
        <v>338</v>
      </c>
      <c r="E1064" s="2" t="s">
        <v>77</v>
      </c>
      <c r="F1064" s="2">
        <v>35988</v>
      </c>
      <c r="G1064" s="2" t="s">
        <v>18</v>
      </c>
      <c r="H1064" s="2" t="s">
        <v>16</v>
      </c>
      <c r="I1064" s="2" t="s">
        <v>201</v>
      </c>
      <c r="J1064" s="2" t="s">
        <v>1231</v>
      </c>
      <c r="L1064" s="2" t="s">
        <v>18</v>
      </c>
    </row>
    <row r="1065" spans="1:20" x14ac:dyDescent="0.25">
      <c r="A1065" s="2">
        <v>329611</v>
      </c>
      <c r="B1065" s="2" t="s">
        <v>3763</v>
      </c>
      <c r="C1065" s="2" t="s">
        <v>262</v>
      </c>
      <c r="D1065" s="2" t="s">
        <v>858</v>
      </c>
      <c r="E1065" s="2" t="s">
        <v>77</v>
      </c>
      <c r="F1065" s="2">
        <v>36051</v>
      </c>
      <c r="G1065" s="2" t="s">
        <v>18</v>
      </c>
      <c r="H1065" s="2" t="s">
        <v>16</v>
      </c>
      <c r="I1065" s="2" t="s">
        <v>201</v>
      </c>
      <c r="J1065" s="2" t="s">
        <v>1231</v>
      </c>
      <c r="L1065" s="2" t="s">
        <v>18</v>
      </c>
    </row>
    <row r="1066" spans="1:20" x14ac:dyDescent="0.25">
      <c r="A1066" s="2">
        <v>329632</v>
      </c>
      <c r="B1066" s="2" t="s">
        <v>4239</v>
      </c>
      <c r="C1066" s="2" t="s">
        <v>830</v>
      </c>
      <c r="D1066" s="2" t="s">
        <v>219</v>
      </c>
      <c r="E1066" s="2" t="s">
        <v>76</v>
      </c>
      <c r="F1066" s="2">
        <v>33816</v>
      </c>
      <c r="G1066" s="2" t="s">
        <v>18</v>
      </c>
      <c r="H1066" s="2" t="s">
        <v>16</v>
      </c>
      <c r="I1066" s="2" t="s">
        <v>201</v>
      </c>
      <c r="J1066" s="2" t="s">
        <v>15</v>
      </c>
      <c r="L1066" s="2" t="s">
        <v>18</v>
      </c>
    </row>
    <row r="1067" spans="1:20" x14ac:dyDescent="0.25">
      <c r="A1067" s="2">
        <v>329636</v>
      </c>
      <c r="B1067" s="2" t="s">
        <v>3764</v>
      </c>
      <c r="C1067" s="2" t="s">
        <v>535</v>
      </c>
      <c r="D1067" s="2" t="s">
        <v>232</v>
      </c>
      <c r="E1067" s="2" t="s">
        <v>77</v>
      </c>
      <c r="F1067" s="2">
        <v>34700</v>
      </c>
      <c r="G1067" s="2" t="s">
        <v>881</v>
      </c>
      <c r="H1067" s="2" t="s">
        <v>16</v>
      </c>
      <c r="I1067" s="2" t="s">
        <v>201</v>
      </c>
      <c r="J1067" s="2" t="s">
        <v>15</v>
      </c>
      <c r="L1067" s="2" t="s">
        <v>18</v>
      </c>
      <c r="R1067" s="2">
        <v>5035</v>
      </c>
      <c r="S1067" s="2">
        <v>45512</v>
      </c>
      <c r="T1067" s="2">
        <v>80000</v>
      </c>
    </row>
    <row r="1068" spans="1:20" x14ac:dyDescent="0.25">
      <c r="A1068" s="2">
        <v>329668</v>
      </c>
      <c r="B1068" s="2" t="s">
        <v>3331</v>
      </c>
      <c r="C1068" s="2" t="s">
        <v>252</v>
      </c>
      <c r="D1068" s="2" t="s">
        <v>635</v>
      </c>
      <c r="E1068" s="2" t="s">
        <v>77</v>
      </c>
      <c r="F1068" s="2">
        <v>35902</v>
      </c>
      <c r="G1068" s="2" t="s">
        <v>284</v>
      </c>
      <c r="H1068" s="2" t="s">
        <v>16</v>
      </c>
      <c r="I1068" s="2" t="s">
        <v>201</v>
      </c>
      <c r="J1068" s="2" t="s">
        <v>1231</v>
      </c>
      <c r="L1068" s="2" t="s">
        <v>30</v>
      </c>
    </row>
    <row r="1069" spans="1:20" x14ac:dyDescent="0.25">
      <c r="A1069" s="2">
        <v>329700</v>
      </c>
      <c r="B1069" s="2" t="s">
        <v>3766</v>
      </c>
      <c r="C1069" s="2" t="s">
        <v>379</v>
      </c>
      <c r="D1069" s="2" t="s">
        <v>841</v>
      </c>
      <c r="E1069" s="2" t="s">
        <v>77</v>
      </c>
      <c r="F1069" s="2">
        <v>35509</v>
      </c>
      <c r="G1069" s="2" t="s">
        <v>18</v>
      </c>
      <c r="H1069" s="2" t="s">
        <v>16</v>
      </c>
      <c r="I1069" s="2" t="s">
        <v>201</v>
      </c>
      <c r="J1069" s="2" t="s">
        <v>15</v>
      </c>
      <c r="L1069" s="2" t="s">
        <v>18</v>
      </c>
    </row>
    <row r="1070" spans="1:20" x14ac:dyDescent="0.25">
      <c r="A1070" s="2">
        <v>329714</v>
      </c>
      <c r="B1070" s="2" t="s">
        <v>3202</v>
      </c>
      <c r="C1070" s="2" t="s">
        <v>455</v>
      </c>
      <c r="D1070" s="2" t="s">
        <v>711</v>
      </c>
      <c r="E1070" s="2" t="s">
        <v>77</v>
      </c>
      <c r="F1070" s="2">
        <v>35654</v>
      </c>
      <c r="G1070" s="2" t="s">
        <v>18</v>
      </c>
      <c r="H1070" s="2" t="s">
        <v>16</v>
      </c>
      <c r="I1070" s="2" t="s">
        <v>201</v>
      </c>
      <c r="J1070" s="2" t="s">
        <v>1231</v>
      </c>
      <c r="L1070" s="2" t="s">
        <v>30</v>
      </c>
    </row>
    <row r="1071" spans="1:20" x14ac:dyDescent="0.25">
      <c r="A1071" s="2">
        <v>329716</v>
      </c>
      <c r="B1071" s="2" t="s">
        <v>2299</v>
      </c>
      <c r="C1071" s="2" t="s">
        <v>341</v>
      </c>
      <c r="D1071" s="2" t="s">
        <v>703</v>
      </c>
      <c r="E1071" s="2" t="s">
        <v>76</v>
      </c>
      <c r="F1071" s="2">
        <v>26347</v>
      </c>
      <c r="G1071" s="2" t="s">
        <v>800</v>
      </c>
      <c r="H1071" s="2" t="s">
        <v>16</v>
      </c>
      <c r="I1071" s="2" t="s">
        <v>201</v>
      </c>
      <c r="J1071" s="2" t="s">
        <v>1231</v>
      </c>
      <c r="L1071" s="2" t="s">
        <v>30</v>
      </c>
    </row>
    <row r="1072" spans="1:20" x14ac:dyDescent="0.25">
      <c r="A1072" s="2">
        <v>329732</v>
      </c>
      <c r="B1072" s="2" t="s">
        <v>3272</v>
      </c>
      <c r="C1072" s="2" t="s">
        <v>252</v>
      </c>
      <c r="D1072" s="2" t="s">
        <v>609</v>
      </c>
      <c r="E1072" s="2" t="s">
        <v>77</v>
      </c>
      <c r="F1072" s="2">
        <v>33984</v>
      </c>
      <c r="G1072" s="2" t="s">
        <v>18</v>
      </c>
      <c r="H1072" s="2" t="s">
        <v>16</v>
      </c>
      <c r="I1072" s="2" t="s">
        <v>201</v>
      </c>
      <c r="J1072" s="2" t="s">
        <v>1231</v>
      </c>
      <c r="L1072" s="2" t="s">
        <v>18</v>
      </c>
    </row>
    <row r="1073" spans="1:20" x14ac:dyDescent="0.25">
      <c r="A1073" s="2">
        <v>329748</v>
      </c>
      <c r="B1073" s="2" t="s">
        <v>3127</v>
      </c>
      <c r="C1073" s="2" t="s">
        <v>341</v>
      </c>
      <c r="D1073" s="2" t="s">
        <v>765</v>
      </c>
      <c r="E1073" s="2" t="s">
        <v>76</v>
      </c>
      <c r="F1073" s="2">
        <v>34202</v>
      </c>
      <c r="G1073" s="2" t="s">
        <v>18</v>
      </c>
      <c r="H1073" s="2" t="s">
        <v>16</v>
      </c>
      <c r="I1073" s="2" t="s">
        <v>201</v>
      </c>
      <c r="J1073" s="2" t="s">
        <v>15</v>
      </c>
      <c r="L1073" s="2" t="s">
        <v>61</v>
      </c>
      <c r="R1073" s="2">
        <v>5058</v>
      </c>
      <c r="S1073" s="2">
        <v>45512</v>
      </c>
      <c r="T1073" s="2">
        <v>115000</v>
      </c>
    </row>
    <row r="1074" spans="1:20" x14ac:dyDescent="0.25">
      <c r="A1074" s="2">
        <v>329755</v>
      </c>
      <c r="B1074" s="2" t="s">
        <v>4240</v>
      </c>
      <c r="C1074" s="2" t="s">
        <v>334</v>
      </c>
      <c r="D1074" s="2" t="s">
        <v>450</v>
      </c>
      <c r="E1074" s="2" t="s">
        <v>77</v>
      </c>
      <c r="F1074" s="2">
        <v>34370</v>
      </c>
      <c r="G1074" s="2" t="s">
        <v>4241</v>
      </c>
      <c r="H1074" s="2" t="s">
        <v>19</v>
      </c>
      <c r="I1074" s="2" t="s">
        <v>201</v>
      </c>
      <c r="J1074" s="2" t="s">
        <v>1231</v>
      </c>
      <c r="L1074" s="2" t="s">
        <v>30</v>
      </c>
    </row>
    <row r="1075" spans="1:20" x14ac:dyDescent="0.25">
      <c r="A1075" s="2">
        <v>329773</v>
      </c>
      <c r="B1075" s="2" t="s">
        <v>2851</v>
      </c>
      <c r="C1075" s="2" t="s">
        <v>1137</v>
      </c>
      <c r="D1075" s="2" t="s">
        <v>417</v>
      </c>
      <c r="E1075" s="2" t="s">
        <v>77</v>
      </c>
      <c r="F1075" s="2">
        <v>35852</v>
      </c>
      <c r="G1075" s="2" t="s">
        <v>18</v>
      </c>
      <c r="H1075" s="2" t="s">
        <v>16</v>
      </c>
      <c r="I1075" s="2" t="s">
        <v>201</v>
      </c>
      <c r="J1075" s="2" t="s">
        <v>15</v>
      </c>
      <c r="L1075" s="2" t="s">
        <v>30</v>
      </c>
    </row>
    <row r="1076" spans="1:20" x14ac:dyDescent="0.25">
      <c r="A1076" s="2">
        <v>329776</v>
      </c>
      <c r="B1076" s="2" t="s">
        <v>4242</v>
      </c>
      <c r="C1076" s="2" t="s">
        <v>636</v>
      </c>
      <c r="D1076" s="2" t="s">
        <v>452</v>
      </c>
      <c r="E1076" s="2" t="s">
        <v>77</v>
      </c>
      <c r="F1076" s="2">
        <v>35938</v>
      </c>
      <c r="G1076" s="2" t="s">
        <v>430</v>
      </c>
      <c r="H1076" s="2" t="s">
        <v>16</v>
      </c>
      <c r="I1076" s="2" t="s">
        <v>201</v>
      </c>
      <c r="J1076" s="2" t="s">
        <v>1231</v>
      </c>
      <c r="L1076" s="2" t="s">
        <v>30</v>
      </c>
    </row>
    <row r="1077" spans="1:20" x14ac:dyDescent="0.25">
      <c r="A1077" s="2">
        <v>329777</v>
      </c>
      <c r="B1077" s="2" t="s">
        <v>4243</v>
      </c>
      <c r="C1077" s="2" t="s">
        <v>591</v>
      </c>
      <c r="D1077" s="2" t="s">
        <v>4244</v>
      </c>
      <c r="E1077" s="2" t="s">
        <v>77</v>
      </c>
      <c r="F1077" s="2">
        <v>28338</v>
      </c>
      <c r="G1077" s="2" t="s">
        <v>18</v>
      </c>
      <c r="H1077" s="2" t="s">
        <v>16</v>
      </c>
      <c r="I1077" s="2" t="s">
        <v>201</v>
      </c>
      <c r="J1077" s="2" t="s">
        <v>1231</v>
      </c>
      <c r="L1077" s="2" t="s">
        <v>30</v>
      </c>
    </row>
    <row r="1078" spans="1:20" x14ac:dyDescent="0.25">
      <c r="A1078" s="2">
        <v>329785</v>
      </c>
      <c r="B1078" s="2" t="s">
        <v>3770</v>
      </c>
      <c r="C1078" s="2" t="s">
        <v>229</v>
      </c>
      <c r="D1078" s="2" t="s">
        <v>272</v>
      </c>
      <c r="E1078" s="2" t="s">
        <v>77</v>
      </c>
      <c r="F1078" s="2">
        <v>35672</v>
      </c>
      <c r="G1078" s="2" t="s">
        <v>18</v>
      </c>
      <c r="H1078" s="2" t="s">
        <v>16</v>
      </c>
      <c r="I1078" s="2" t="s">
        <v>201</v>
      </c>
      <c r="J1078" s="2" t="s">
        <v>15</v>
      </c>
      <c r="L1078" s="2" t="s">
        <v>30</v>
      </c>
    </row>
    <row r="1079" spans="1:20" x14ac:dyDescent="0.25">
      <c r="A1079" s="2">
        <v>329802</v>
      </c>
      <c r="B1079" s="2" t="s">
        <v>3772</v>
      </c>
      <c r="C1079" s="2" t="s">
        <v>535</v>
      </c>
      <c r="D1079" s="2" t="s">
        <v>506</v>
      </c>
      <c r="E1079" s="2" t="s">
        <v>76</v>
      </c>
      <c r="F1079" s="2">
        <v>31792</v>
      </c>
      <c r="G1079" s="2" t="s">
        <v>18</v>
      </c>
      <c r="H1079" s="2" t="s">
        <v>16</v>
      </c>
      <c r="I1079" s="2" t="s">
        <v>201</v>
      </c>
      <c r="J1079" s="2" t="s">
        <v>1268</v>
      </c>
      <c r="L1079" s="2" t="s">
        <v>18</v>
      </c>
    </row>
    <row r="1080" spans="1:20" x14ac:dyDescent="0.25">
      <c r="A1080" s="2">
        <v>329805</v>
      </c>
      <c r="B1080" s="2" t="s">
        <v>3332</v>
      </c>
      <c r="C1080" s="2" t="s">
        <v>682</v>
      </c>
      <c r="D1080" s="2" t="s">
        <v>240</v>
      </c>
      <c r="E1080" s="2" t="s">
        <v>76</v>
      </c>
      <c r="F1080" s="2">
        <v>35798</v>
      </c>
      <c r="G1080" s="2" t="s">
        <v>18</v>
      </c>
      <c r="H1080" s="2" t="s">
        <v>16</v>
      </c>
      <c r="I1080" s="2" t="s">
        <v>201</v>
      </c>
      <c r="J1080" s="2" t="s">
        <v>15</v>
      </c>
      <c r="L1080" s="2" t="s">
        <v>18</v>
      </c>
    </row>
    <row r="1081" spans="1:20" x14ac:dyDescent="0.25">
      <c r="A1081" s="2">
        <v>329916</v>
      </c>
      <c r="B1081" s="2" t="s">
        <v>3333</v>
      </c>
      <c r="C1081" s="2" t="s">
        <v>652</v>
      </c>
      <c r="D1081" s="2" t="s">
        <v>761</v>
      </c>
      <c r="E1081" s="2" t="s">
        <v>76</v>
      </c>
      <c r="F1081" s="2">
        <v>35832</v>
      </c>
      <c r="G1081" s="2" t="s">
        <v>783</v>
      </c>
      <c r="H1081" s="2" t="s">
        <v>16</v>
      </c>
      <c r="I1081" s="2" t="s">
        <v>201</v>
      </c>
      <c r="J1081" s="2" t="s">
        <v>15</v>
      </c>
      <c r="L1081" s="2" t="s">
        <v>18</v>
      </c>
    </row>
    <row r="1082" spans="1:20" x14ac:dyDescent="0.25">
      <c r="A1082" s="2">
        <v>329930</v>
      </c>
      <c r="B1082" s="2" t="s">
        <v>3777</v>
      </c>
      <c r="C1082" s="2" t="s">
        <v>811</v>
      </c>
      <c r="D1082" s="2" t="s">
        <v>764</v>
      </c>
      <c r="E1082" s="2" t="s">
        <v>76</v>
      </c>
      <c r="F1082" s="2">
        <v>35558</v>
      </c>
      <c r="G1082" s="2" t="s">
        <v>18</v>
      </c>
      <c r="H1082" s="2" t="s">
        <v>16</v>
      </c>
      <c r="I1082" s="2" t="s">
        <v>201</v>
      </c>
      <c r="J1082" s="2" t="s">
        <v>15</v>
      </c>
      <c r="L1082" s="2" t="s">
        <v>18</v>
      </c>
    </row>
    <row r="1083" spans="1:20" x14ac:dyDescent="0.25">
      <c r="A1083" s="2">
        <v>329963</v>
      </c>
      <c r="B1083" s="2" t="s">
        <v>4245</v>
      </c>
      <c r="C1083" s="2" t="s">
        <v>297</v>
      </c>
      <c r="D1083" s="2" t="s">
        <v>216</v>
      </c>
      <c r="E1083" s="2" t="s">
        <v>76</v>
      </c>
      <c r="F1083" s="2">
        <v>36178</v>
      </c>
      <c r="G1083" s="2" t="s">
        <v>217</v>
      </c>
      <c r="H1083" s="2" t="s">
        <v>16</v>
      </c>
      <c r="I1083" s="2" t="s">
        <v>201</v>
      </c>
      <c r="J1083" s="2" t="s">
        <v>1231</v>
      </c>
      <c r="L1083" s="2" t="s">
        <v>18</v>
      </c>
    </row>
    <row r="1084" spans="1:20" x14ac:dyDescent="0.25">
      <c r="A1084" s="2">
        <v>329970</v>
      </c>
      <c r="B1084" s="2" t="s">
        <v>2741</v>
      </c>
      <c r="C1084" s="2" t="s">
        <v>2742</v>
      </c>
      <c r="D1084" s="2" t="s">
        <v>406</v>
      </c>
      <c r="E1084" s="2" t="s">
        <v>76</v>
      </c>
      <c r="F1084" s="2">
        <v>36161</v>
      </c>
      <c r="G1084" s="2" t="s">
        <v>18</v>
      </c>
      <c r="H1084" s="2" t="s">
        <v>16</v>
      </c>
      <c r="I1084" s="2" t="s">
        <v>201</v>
      </c>
      <c r="J1084" s="2" t="s">
        <v>1231</v>
      </c>
      <c r="L1084" s="2" t="s">
        <v>73</v>
      </c>
    </row>
    <row r="1085" spans="1:20" x14ac:dyDescent="0.25">
      <c r="A1085" s="2">
        <v>329976</v>
      </c>
      <c r="B1085" s="2" t="s">
        <v>2759</v>
      </c>
      <c r="C1085" s="2" t="s">
        <v>623</v>
      </c>
      <c r="D1085" s="2" t="s">
        <v>406</v>
      </c>
      <c r="E1085" s="2" t="s">
        <v>77</v>
      </c>
      <c r="F1085" s="2">
        <v>36162</v>
      </c>
      <c r="G1085" s="2" t="s">
        <v>217</v>
      </c>
      <c r="H1085" s="2" t="s">
        <v>19</v>
      </c>
      <c r="I1085" s="2" t="s">
        <v>201</v>
      </c>
      <c r="J1085" s="2" t="s">
        <v>15</v>
      </c>
      <c r="L1085" s="2" t="s">
        <v>18</v>
      </c>
    </row>
    <row r="1086" spans="1:20" x14ac:dyDescent="0.25">
      <c r="A1086" s="2">
        <v>329988</v>
      </c>
      <c r="B1086" s="2" t="s">
        <v>3779</v>
      </c>
      <c r="C1086" s="2" t="s">
        <v>989</v>
      </c>
      <c r="D1086" s="2" t="s">
        <v>607</v>
      </c>
      <c r="E1086" s="2" t="s">
        <v>76</v>
      </c>
      <c r="F1086" s="2">
        <v>35957</v>
      </c>
      <c r="G1086" s="2" t="s">
        <v>18</v>
      </c>
      <c r="H1086" s="2" t="s">
        <v>19</v>
      </c>
      <c r="I1086" s="2" t="s">
        <v>201</v>
      </c>
      <c r="J1086" s="2" t="s">
        <v>1231</v>
      </c>
      <c r="L1086" s="2" t="s">
        <v>18</v>
      </c>
    </row>
    <row r="1087" spans="1:20" x14ac:dyDescent="0.25">
      <c r="A1087" s="2">
        <v>330018</v>
      </c>
      <c r="B1087" s="2" t="s">
        <v>3780</v>
      </c>
      <c r="C1087" s="2" t="s">
        <v>229</v>
      </c>
      <c r="D1087" s="2" t="s">
        <v>1404</v>
      </c>
      <c r="E1087" s="2" t="s">
        <v>76</v>
      </c>
      <c r="F1087" s="2">
        <v>35944</v>
      </c>
      <c r="G1087" s="2" t="s">
        <v>2173</v>
      </c>
      <c r="H1087" s="2" t="s">
        <v>16</v>
      </c>
      <c r="I1087" s="2" t="s">
        <v>201</v>
      </c>
      <c r="J1087" s="2" t="s">
        <v>1231</v>
      </c>
      <c r="L1087" s="2" t="s">
        <v>18</v>
      </c>
    </row>
    <row r="1088" spans="1:20" x14ac:dyDescent="0.25">
      <c r="A1088" s="2">
        <v>330026</v>
      </c>
      <c r="B1088" s="2" t="s">
        <v>3334</v>
      </c>
      <c r="C1088" s="2" t="s">
        <v>326</v>
      </c>
      <c r="D1088" s="2" t="s">
        <v>3335</v>
      </c>
      <c r="E1088" s="2" t="s">
        <v>76</v>
      </c>
      <c r="F1088" s="2">
        <v>35799</v>
      </c>
      <c r="G1088" s="2" t="s">
        <v>18</v>
      </c>
      <c r="H1088" s="2" t="s">
        <v>16</v>
      </c>
      <c r="I1088" s="2" t="s">
        <v>201</v>
      </c>
      <c r="J1088" s="2" t="s">
        <v>15</v>
      </c>
      <c r="L1088" s="2" t="s">
        <v>18</v>
      </c>
    </row>
    <row r="1089" spans="1:20" x14ac:dyDescent="0.25">
      <c r="A1089" s="2">
        <v>330059</v>
      </c>
      <c r="B1089" s="2" t="s">
        <v>2340</v>
      </c>
      <c r="C1089" s="2" t="s">
        <v>342</v>
      </c>
      <c r="D1089" s="2" t="s">
        <v>850</v>
      </c>
      <c r="E1089" s="2" t="s">
        <v>76</v>
      </c>
      <c r="F1089" s="2">
        <v>36173</v>
      </c>
      <c r="G1089" s="2" t="s">
        <v>30</v>
      </c>
      <c r="H1089" s="2" t="s">
        <v>16</v>
      </c>
      <c r="I1089" s="2" t="s">
        <v>201</v>
      </c>
      <c r="J1089" s="2" t="s">
        <v>1231</v>
      </c>
      <c r="L1089" s="2" t="s">
        <v>18</v>
      </c>
    </row>
    <row r="1090" spans="1:20" x14ac:dyDescent="0.25">
      <c r="A1090" s="2">
        <v>330077</v>
      </c>
      <c r="B1090" s="2" t="s">
        <v>3336</v>
      </c>
      <c r="C1090" s="2" t="s">
        <v>246</v>
      </c>
      <c r="D1090" s="2" t="s">
        <v>1920</v>
      </c>
      <c r="E1090" s="2" t="s">
        <v>76</v>
      </c>
      <c r="F1090" s="2">
        <v>35845</v>
      </c>
      <c r="G1090" s="2" t="s">
        <v>18</v>
      </c>
      <c r="H1090" s="2" t="s">
        <v>16</v>
      </c>
      <c r="I1090" s="2" t="s">
        <v>201</v>
      </c>
      <c r="J1090" s="2" t="s">
        <v>15</v>
      </c>
      <c r="L1090" s="2" t="s">
        <v>18</v>
      </c>
    </row>
    <row r="1091" spans="1:20" x14ac:dyDescent="0.25">
      <c r="A1091" s="2">
        <v>330127</v>
      </c>
      <c r="B1091" s="2" t="s">
        <v>4247</v>
      </c>
      <c r="C1091" s="2" t="s">
        <v>214</v>
      </c>
      <c r="D1091" s="2" t="s">
        <v>449</v>
      </c>
      <c r="E1091" s="2" t="s">
        <v>77</v>
      </c>
      <c r="F1091" s="2">
        <v>35067</v>
      </c>
      <c r="G1091" s="2" t="s">
        <v>213</v>
      </c>
      <c r="H1091" s="2" t="s">
        <v>16</v>
      </c>
      <c r="I1091" s="2" t="s">
        <v>201</v>
      </c>
      <c r="J1091" s="2" t="s">
        <v>1231</v>
      </c>
      <c r="L1091" s="2" t="s">
        <v>30</v>
      </c>
    </row>
    <row r="1092" spans="1:20" x14ac:dyDescent="0.25">
      <c r="A1092" s="2">
        <v>330135</v>
      </c>
      <c r="B1092" s="2" t="s">
        <v>2537</v>
      </c>
      <c r="C1092" s="2" t="s">
        <v>405</v>
      </c>
      <c r="D1092" s="2" t="s">
        <v>277</v>
      </c>
      <c r="E1092" s="2" t="s">
        <v>77</v>
      </c>
      <c r="F1092" s="2">
        <v>34486</v>
      </c>
      <c r="G1092" s="2" t="s">
        <v>18</v>
      </c>
      <c r="H1092" s="2" t="s">
        <v>16</v>
      </c>
      <c r="I1092" s="2" t="s">
        <v>201</v>
      </c>
      <c r="J1092" s="2" t="s">
        <v>15</v>
      </c>
      <c r="L1092" s="2" t="s">
        <v>18</v>
      </c>
    </row>
    <row r="1093" spans="1:20" x14ac:dyDescent="0.25">
      <c r="A1093" s="2">
        <v>330145</v>
      </c>
      <c r="B1093" s="2" t="s">
        <v>3158</v>
      </c>
      <c r="C1093" s="2" t="s">
        <v>1413</v>
      </c>
      <c r="D1093" s="2" t="s">
        <v>374</v>
      </c>
      <c r="E1093" s="2" t="s">
        <v>76</v>
      </c>
      <c r="F1093" s="2">
        <v>35902</v>
      </c>
      <c r="G1093" s="2" t="s">
        <v>420</v>
      </c>
      <c r="H1093" s="2" t="s">
        <v>16</v>
      </c>
      <c r="I1093" s="2" t="s">
        <v>201</v>
      </c>
      <c r="J1093" s="2" t="s">
        <v>1231</v>
      </c>
      <c r="L1093" s="2" t="s">
        <v>18</v>
      </c>
    </row>
    <row r="1094" spans="1:20" x14ac:dyDescent="0.25">
      <c r="A1094" s="2">
        <v>330150</v>
      </c>
      <c r="B1094" s="2" t="s">
        <v>2511</v>
      </c>
      <c r="C1094" s="2" t="s">
        <v>2512</v>
      </c>
      <c r="D1094" s="2" t="s">
        <v>308</v>
      </c>
      <c r="E1094" s="2" t="s">
        <v>76</v>
      </c>
      <c r="F1094" s="2">
        <v>34216</v>
      </c>
      <c r="G1094" s="2" t="s">
        <v>18</v>
      </c>
      <c r="H1094" s="2" t="s">
        <v>16</v>
      </c>
      <c r="I1094" s="2" t="s">
        <v>201</v>
      </c>
      <c r="J1094" s="2" t="s">
        <v>1231</v>
      </c>
      <c r="L1094" s="2" t="s">
        <v>18</v>
      </c>
    </row>
    <row r="1095" spans="1:20" x14ac:dyDescent="0.25">
      <c r="A1095" s="2">
        <v>330157</v>
      </c>
      <c r="B1095" s="2" t="s">
        <v>3782</v>
      </c>
      <c r="C1095" s="2" t="s">
        <v>611</v>
      </c>
      <c r="D1095" s="2" t="s">
        <v>277</v>
      </c>
      <c r="E1095" s="2" t="s">
        <v>76</v>
      </c>
      <c r="F1095" s="2">
        <v>36154</v>
      </c>
      <c r="G1095" s="2" t="s">
        <v>349</v>
      </c>
      <c r="H1095" s="2" t="s">
        <v>16</v>
      </c>
      <c r="I1095" s="2" t="s">
        <v>201</v>
      </c>
      <c r="J1095" s="2" t="s">
        <v>1231</v>
      </c>
      <c r="L1095" s="2" t="s">
        <v>18</v>
      </c>
    </row>
    <row r="1096" spans="1:20" x14ac:dyDescent="0.25">
      <c r="A1096" s="2">
        <v>330168</v>
      </c>
      <c r="B1096" s="2" t="s">
        <v>3783</v>
      </c>
      <c r="C1096" s="2" t="s">
        <v>229</v>
      </c>
      <c r="D1096" s="2" t="s">
        <v>332</v>
      </c>
      <c r="E1096" s="2" t="s">
        <v>76</v>
      </c>
      <c r="F1096" s="2">
        <v>28075</v>
      </c>
      <c r="G1096" s="2" t="s">
        <v>18</v>
      </c>
      <c r="H1096" s="2" t="s">
        <v>16</v>
      </c>
      <c r="I1096" s="2" t="s">
        <v>201</v>
      </c>
      <c r="J1096" s="2" t="s">
        <v>1231</v>
      </c>
      <c r="L1096" s="2" t="s">
        <v>18</v>
      </c>
    </row>
    <row r="1097" spans="1:20" x14ac:dyDescent="0.25">
      <c r="A1097" s="2">
        <v>330187</v>
      </c>
      <c r="B1097" s="2" t="s">
        <v>2657</v>
      </c>
      <c r="C1097" s="2" t="s">
        <v>757</v>
      </c>
      <c r="D1097" s="2" t="s">
        <v>237</v>
      </c>
      <c r="E1097" s="2" t="s">
        <v>76</v>
      </c>
      <c r="F1097" s="2">
        <v>36175</v>
      </c>
      <c r="G1097" s="2" t="s">
        <v>18</v>
      </c>
      <c r="H1097" s="2" t="s">
        <v>16</v>
      </c>
      <c r="I1097" s="2" t="s">
        <v>201</v>
      </c>
      <c r="J1097" s="2" t="s">
        <v>1231</v>
      </c>
      <c r="L1097" s="2" t="s">
        <v>30</v>
      </c>
    </row>
    <row r="1098" spans="1:20" x14ac:dyDescent="0.25">
      <c r="A1098" s="2">
        <v>330214</v>
      </c>
      <c r="B1098" s="2" t="s">
        <v>3785</v>
      </c>
      <c r="C1098" s="2" t="s">
        <v>229</v>
      </c>
      <c r="D1098" s="2" t="s">
        <v>2886</v>
      </c>
      <c r="E1098" s="2" t="s">
        <v>76</v>
      </c>
      <c r="F1098" s="2">
        <v>35603</v>
      </c>
      <c r="G1098" s="2" t="s">
        <v>3786</v>
      </c>
      <c r="H1098" s="2" t="s">
        <v>16</v>
      </c>
      <c r="I1098" s="2" t="s">
        <v>201</v>
      </c>
      <c r="J1098" s="2" t="s">
        <v>1231</v>
      </c>
      <c r="L1098" s="2" t="s">
        <v>18</v>
      </c>
    </row>
    <row r="1099" spans="1:20" x14ac:dyDescent="0.25">
      <c r="A1099" s="2">
        <v>330239</v>
      </c>
      <c r="B1099" s="2" t="s">
        <v>2513</v>
      </c>
      <c r="C1099" s="2" t="s">
        <v>1889</v>
      </c>
      <c r="D1099" s="2" t="s">
        <v>2514</v>
      </c>
      <c r="E1099" s="2" t="s">
        <v>76</v>
      </c>
      <c r="F1099" s="2">
        <v>25637</v>
      </c>
      <c r="G1099" s="2" t="s">
        <v>18</v>
      </c>
      <c r="H1099" s="2" t="s">
        <v>16</v>
      </c>
      <c r="I1099" s="2" t="s">
        <v>201</v>
      </c>
      <c r="J1099" s="2" t="s">
        <v>1231</v>
      </c>
      <c r="L1099" s="2" t="s">
        <v>18</v>
      </c>
    </row>
    <row r="1100" spans="1:20" x14ac:dyDescent="0.25">
      <c r="A1100" s="2">
        <v>330284</v>
      </c>
      <c r="B1100" s="2" t="s">
        <v>3787</v>
      </c>
      <c r="C1100" s="2" t="s">
        <v>788</v>
      </c>
      <c r="D1100" s="2" t="s">
        <v>338</v>
      </c>
      <c r="E1100" s="2" t="s">
        <v>77</v>
      </c>
      <c r="F1100" s="2">
        <v>35948</v>
      </c>
      <c r="G1100" s="2" t="s">
        <v>18</v>
      </c>
      <c r="H1100" s="2" t="s">
        <v>16</v>
      </c>
      <c r="I1100" s="2" t="s">
        <v>201</v>
      </c>
      <c r="J1100" s="2" t="s">
        <v>15</v>
      </c>
      <c r="L1100" s="2" t="s">
        <v>18</v>
      </c>
      <c r="R1100" s="2">
        <v>5018</v>
      </c>
      <c r="S1100" s="2">
        <v>45512</v>
      </c>
      <c r="T1100" s="2">
        <v>20000</v>
      </c>
    </row>
    <row r="1101" spans="1:20" x14ac:dyDescent="0.25">
      <c r="A1101" s="2">
        <v>330288</v>
      </c>
      <c r="B1101" s="2" t="s">
        <v>4249</v>
      </c>
      <c r="C1101" s="2" t="s">
        <v>541</v>
      </c>
      <c r="D1101" s="2" t="s">
        <v>797</v>
      </c>
      <c r="E1101" s="2" t="s">
        <v>77</v>
      </c>
      <c r="F1101" s="2">
        <v>36188</v>
      </c>
      <c r="G1101" s="2" t="s">
        <v>18</v>
      </c>
      <c r="H1101" s="2" t="s">
        <v>16</v>
      </c>
      <c r="I1101" s="2" t="s">
        <v>201</v>
      </c>
      <c r="J1101" s="2" t="s">
        <v>15</v>
      </c>
      <c r="L1101" s="2" t="s">
        <v>30</v>
      </c>
    </row>
    <row r="1102" spans="1:20" x14ac:dyDescent="0.25">
      <c r="A1102" s="2">
        <v>330326</v>
      </c>
      <c r="B1102" s="2" t="s">
        <v>3789</v>
      </c>
      <c r="C1102" s="2" t="s">
        <v>214</v>
      </c>
      <c r="D1102" s="2" t="s">
        <v>2015</v>
      </c>
      <c r="E1102" s="2" t="s">
        <v>76</v>
      </c>
      <c r="F1102" s="2">
        <v>35559</v>
      </c>
      <c r="G1102" s="2" t="s">
        <v>213</v>
      </c>
      <c r="H1102" s="2" t="s">
        <v>16</v>
      </c>
      <c r="I1102" s="2" t="s">
        <v>201</v>
      </c>
      <c r="J1102" s="2" t="s">
        <v>15</v>
      </c>
      <c r="L1102" s="2" t="s">
        <v>40</v>
      </c>
    </row>
    <row r="1103" spans="1:20" x14ac:dyDescent="0.25">
      <c r="A1103" s="2">
        <v>330348</v>
      </c>
      <c r="B1103" s="2" t="s">
        <v>2307</v>
      </c>
      <c r="C1103" s="2" t="s">
        <v>379</v>
      </c>
      <c r="D1103" s="2" t="s">
        <v>2005</v>
      </c>
      <c r="E1103" s="2" t="s">
        <v>76</v>
      </c>
      <c r="F1103" s="2">
        <v>32510</v>
      </c>
      <c r="G1103" s="2" t="s">
        <v>18</v>
      </c>
      <c r="H1103" s="2" t="s">
        <v>16</v>
      </c>
      <c r="I1103" s="2" t="s">
        <v>201</v>
      </c>
      <c r="J1103" s="2" t="s">
        <v>1231</v>
      </c>
      <c r="L1103" s="2" t="s">
        <v>73</v>
      </c>
    </row>
    <row r="1104" spans="1:20" x14ac:dyDescent="0.25">
      <c r="A1104" s="2">
        <v>330357</v>
      </c>
      <c r="B1104" s="2" t="s">
        <v>3790</v>
      </c>
      <c r="C1104" s="2" t="s">
        <v>309</v>
      </c>
      <c r="D1104" s="2" t="s">
        <v>1029</v>
      </c>
      <c r="E1104" s="2" t="s">
        <v>76</v>
      </c>
      <c r="F1104" s="2">
        <v>35065</v>
      </c>
      <c r="G1104" s="2" t="s">
        <v>3791</v>
      </c>
      <c r="H1104" s="2" t="s">
        <v>16</v>
      </c>
      <c r="I1104" s="2" t="s">
        <v>201</v>
      </c>
      <c r="J1104" s="2" t="s">
        <v>15</v>
      </c>
      <c r="L1104" s="2" t="s">
        <v>37</v>
      </c>
    </row>
    <row r="1105" spans="1:16" x14ac:dyDescent="0.25">
      <c r="A1105" s="2">
        <v>330358</v>
      </c>
      <c r="B1105" s="2" t="s">
        <v>3337</v>
      </c>
      <c r="C1105" s="2" t="s">
        <v>271</v>
      </c>
      <c r="D1105" s="2" t="s">
        <v>452</v>
      </c>
      <c r="E1105" s="2" t="s">
        <v>76</v>
      </c>
      <c r="F1105" s="2">
        <v>35584</v>
      </c>
      <c r="G1105" s="2" t="s">
        <v>217</v>
      </c>
      <c r="H1105" s="2" t="s">
        <v>19</v>
      </c>
      <c r="I1105" s="2" t="s">
        <v>201</v>
      </c>
      <c r="J1105" s="2" t="s">
        <v>15</v>
      </c>
      <c r="L1105" s="2" t="s">
        <v>18</v>
      </c>
    </row>
    <row r="1106" spans="1:16" x14ac:dyDescent="0.25">
      <c r="A1106" s="2">
        <v>330407</v>
      </c>
      <c r="B1106" s="2" t="s">
        <v>2342</v>
      </c>
      <c r="C1106" s="2" t="s">
        <v>733</v>
      </c>
      <c r="D1106" s="2" t="s">
        <v>308</v>
      </c>
      <c r="E1106" s="2" t="s">
        <v>76</v>
      </c>
      <c r="F1106" s="2">
        <v>29064</v>
      </c>
      <c r="G1106" s="2" t="s">
        <v>18</v>
      </c>
      <c r="H1106" s="2" t="s">
        <v>16</v>
      </c>
      <c r="I1106" s="2" t="s">
        <v>201</v>
      </c>
      <c r="J1106" s="2" t="s">
        <v>15</v>
      </c>
      <c r="L1106" s="2" t="s">
        <v>18</v>
      </c>
    </row>
    <row r="1107" spans="1:16" x14ac:dyDescent="0.25">
      <c r="A1107" s="2">
        <v>330411</v>
      </c>
      <c r="B1107" s="2" t="s">
        <v>2243</v>
      </c>
      <c r="C1107" s="2" t="s">
        <v>520</v>
      </c>
      <c r="D1107" s="2" t="s">
        <v>232</v>
      </c>
      <c r="E1107" s="2" t="s">
        <v>76</v>
      </c>
      <c r="F1107" s="2">
        <v>35796</v>
      </c>
      <c r="G1107" s="2" t="s">
        <v>1887</v>
      </c>
      <c r="H1107" s="2" t="s">
        <v>16</v>
      </c>
      <c r="I1107" s="2" t="s">
        <v>201</v>
      </c>
      <c r="J1107" s="2" t="s">
        <v>1231</v>
      </c>
      <c r="L1107" s="2" t="s">
        <v>18</v>
      </c>
    </row>
    <row r="1108" spans="1:16" x14ac:dyDescent="0.25">
      <c r="A1108" s="2">
        <v>330426</v>
      </c>
      <c r="B1108" s="2" t="s">
        <v>865</v>
      </c>
      <c r="C1108" s="2" t="s">
        <v>3794</v>
      </c>
      <c r="D1108" s="2" t="s">
        <v>658</v>
      </c>
      <c r="E1108" s="2" t="s">
        <v>76</v>
      </c>
      <c r="F1108" s="2">
        <v>35609</v>
      </c>
      <c r="G1108" s="2" t="s">
        <v>217</v>
      </c>
      <c r="H1108" s="2" t="s">
        <v>16</v>
      </c>
      <c r="I1108" s="2" t="s">
        <v>201</v>
      </c>
      <c r="J1108" s="2" t="s">
        <v>15</v>
      </c>
      <c r="L1108" s="2" t="s">
        <v>30</v>
      </c>
      <c r="P1108" s="2" t="s">
        <v>4576</v>
      </c>
    </row>
    <row r="1109" spans="1:16" x14ac:dyDescent="0.25">
      <c r="A1109" s="2">
        <v>330431</v>
      </c>
      <c r="B1109" s="2" t="s">
        <v>3795</v>
      </c>
      <c r="C1109" s="2" t="s">
        <v>252</v>
      </c>
      <c r="D1109" s="2" t="s">
        <v>2259</v>
      </c>
      <c r="E1109" s="2" t="s">
        <v>76</v>
      </c>
      <c r="F1109" s="2">
        <v>36170</v>
      </c>
      <c r="G1109" s="2" t="s">
        <v>18</v>
      </c>
      <c r="H1109" s="2" t="s">
        <v>16</v>
      </c>
      <c r="I1109" s="2" t="s">
        <v>201</v>
      </c>
      <c r="J1109" s="2" t="s">
        <v>1231</v>
      </c>
      <c r="L1109" s="2" t="s">
        <v>18</v>
      </c>
    </row>
    <row r="1110" spans="1:16" x14ac:dyDescent="0.25">
      <c r="A1110" s="2">
        <v>330476</v>
      </c>
      <c r="B1110" s="2" t="s">
        <v>3796</v>
      </c>
      <c r="C1110" s="2" t="s">
        <v>341</v>
      </c>
      <c r="D1110" s="2" t="s">
        <v>937</v>
      </c>
      <c r="E1110" s="2" t="s">
        <v>76</v>
      </c>
      <c r="F1110" s="2">
        <v>34140</v>
      </c>
      <c r="G1110" s="2" t="s">
        <v>920</v>
      </c>
      <c r="H1110" s="2" t="s">
        <v>16</v>
      </c>
      <c r="I1110" s="2" t="s">
        <v>201</v>
      </c>
      <c r="J1110" s="2" t="s">
        <v>15</v>
      </c>
      <c r="L1110" s="2" t="s">
        <v>50</v>
      </c>
    </row>
    <row r="1111" spans="1:16" x14ac:dyDescent="0.25">
      <c r="A1111" s="2">
        <v>330492</v>
      </c>
      <c r="B1111" s="2" t="s">
        <v>3797</v>
      </c>
      <c r="C1111" s="2" t="s">
        <v>396</v>
      </c>
      <c r="D1111" s="2" t="s">
        <v>896</v>
      </c>
      <c r="E1111" s="2" t="s">
        <v>76</v>
      </c>
      <c r="F1111" s="2">
        <v>35497</v>
      </c>
      <c r="G1111" s="2" t="s">
        <v>213</v>
      </c>
      <c r="H1111" s="2" t="s">
        <v>16</v>
      </c>
      <c r="I1111" s="2" t="s">
        <v>201</v>
      </c>
      <c r="J1111" s="2" t="s">
        <v>1231</v>
      </c>
      <c r="L1111" s="2" t="s">
        <v>18</v>
      </c>
    </row>
    <row r="1112" spans="1:16" x14ac:dyDescent="0.25">
      <c r="A1112" s="2">
        <v>330521</v>
      </c>
      <c r="B1112" s="2" t="s">
        <v>4250</v>
      </c>
      <c r="C1112" s="2" t="s">
        <v>611</v>
      </c>
      <c r="D1112" s="2" t="s">
        <v>894</v>
      </c>
      <c r="E1112" s="2" t="s">
        <v>76</v>
      </c>
      <c r="F1112" s="2">
        <v>35127</v>
      </c>
      <c r="G1112" s="2" t="s">
        <v>217</v>
      </c>
      <c r="H1112" s="2" t="s">
        <v>16</v>
      </c>
      <c r="I1112" s="2" t="s">
        <v>201</v>
      </c>
      <c r="J1112" s="2" t="s">
        <v>1231</v>
      </c>
      <c r="L1112" s="2" t="s">
        <v>18</v>
      </c>
    </row>
    <row r="1113" spans="1:16" x14ac:dyDescent="0.25">
      <c r="A1113" s="2">
        <v>330522</v>
      </c>
      <c r="B1113" s="2" t="s">
        <v>4251</v>
      </c>
      <c r="C1113" s="2" t="s">
        <v>211</v>
      </c>
      <c r="D1113" s="2" t="s">
        <v>748</v>
      </c>
      <c r="E1113" s="2" t="s">
        <v>76</v>
      </c>
      <c r="F1113" s="2">
        <v>34060</v>
      </c>
      <c r="G1113" s="2" t="s">
        <v>18</v>
      </c>
      <c r="H1113" s="2" t="s">
        <v>16</v>
      </c>
      <c r="I1113" s="2" t="s">
        <v>201</v>
      </c>
      <c r="J1113" s="2" t="s">
        <v>15</v>
      </c>
      <c r="L1113" s="2" t="s">
        <v>18</v>
      </c>
    </row>
    <row r="1114" spans="1:16" x14ac:dyDescent="0.25">
      <c r="A1114" s="2">
        <v>330531</v>
      </c>
      <c r="B1114" s="2" t="s">
        <v>2664</v>
      </c>
      <c r="C1114" s="2" t="s">
        <v>466</v>
      </c>
      <c r="D1114" s="2" t="s">
        <v>338</v>
      </c>
      <c r="E1114" s="2" t="s">
        <v>76</v>
      </c>
      <c r="F1114" s="2">
        <v>35999</v>
      </c>
      <c r="G1114" s="2" t="s">
        <v>18</v>
      </c>
      <c r="H1114" s="2" t="s">
        <v>16</v>
      </c>
      <c r="I1114" s="2" t="s">
        <v>201</v>
      </c>
      <c r="J1114" s="2" t="s">
        <v>1231</v>
      </c>
      <c r="L1114" s="2" t="s">
        <v>18</v>
      </c>
    </row>
    <row r="1115" spans="1:16" x14ac:dyDescent="0.25">
      <c r="A1115" s="2">
        <v>330537</v>
      </c>
      <c r="B1115" s="2" t="s">
        <v>1758</v>
      </c>
      <c r="C1115" s="2" t="s">
        <v>252</v>
      </c>
      <c r="D1115" s="2" t="s">
        <v>219</v>
      </c>
      <c r="E1115" s="2" t="s">
        <v>76</v>
      </c>
      <c r="F1115" s="2">
        <v>35709</v>
      </c>
      <c r="G1115" s="2" t="s">
        <v>508</v>
      </c>
      <c r="H1115" s="2" t="s">
        <v>19</v>
      </c>
      <c r="I1115" s="2" t="s">
        <v>201</v>
      </c>
      <c r="J1115" s="2" t="s">
        <v>1231</v>
      </c>
      <c r="L1115" s="2" t="s">
        <v>18</v>
      </c>
    </row>
    <row r="1116" spans="1:16" x14ac:dyDescent="0.25">
      <c r="A1116" s="2">
        <v>330555</v>
      </c>
      <c r="B1116" s="2" t="s">
        <v>3799</v>
      </c>
      <c r="C1116" s="2" t="s">
        <v>214</v>
      </c>
      <c r="D1116" s="2" t="s">
        <v>3800</v>
      </c>
      <c r="E1116" s="2" t="s">
        <v>76</v>
      </c>
      <c r="F1116" s="2">
        <v>35431</v>
      </c>
      <c r="G1116" s="2" t="s">
        <v>18</v>
      </c>
      <c r="H1116" s="2" t="s">
        <v>16</v>
      </c>
      <c r="I1116" s="2" t="s">
        <v>201</v>
      </c>
      <c r="J1116" s="2" t="s">
        <v>1231</v>
      </c>
      <c r="L1116" s="2" t="s">
        <v>18</v>
      </c>
    </row>
    <row r="1117" spans="1:16" x14ac:dyDescent="0.25">
      <c r="A1117" s="2">
        <v>330559</v>
      </c>
      <c r="B1117" s="2" t="s">
        <v>3274</v>
      </c>
      <c r="C1117" s="2" t="s">
        <v>685</v>
      </c>
      <c r="D1117" s="2" t="s">
        <v>671</v>
      </c>
      <c r="E1117" s="2" t="s">
        <v>76</v>
      </c>
      <c r="F1117" s="2">
        <v>35516</v>
      </c>
      <c r="G1117" s="2" t="s">
        <v>18</v>
      </c>
      <c r="H1117" s="2" t="s">
        <v>16</v>
      </c>
      <c r="I1117" s="2" t="s">
        <v>201</v>
      </c>
      <c r="J1117" s="2" t="s">
        <v>1231</v>
      </c>
      <c r="L1117" s="2" t="s">
        <v>18</v>
      </c>
    </row>
    <row r="1118" spans="1:16" x14ac:dyDescent="0.25">
      <c r="A1118" s="2">
        <v>330568</v>
      </c>
      <c r="B1118" s="2" t="s">
        <v>690</v>
      </c>
      <c r="C1118" s="2" t="s">
        <v>273</v>
      </c>
      <c r="D1118" s="2" t="s">
        <v>320</v>
      </c>
      <c r="E1118" s="2" t="s">
        <v>76</v>
      </c>
      <c r="F1118" s="2">
        <v>35923</v>
      </c>
      <c r="G1118" s="2" t="s">
        <v>18</v>
      </c>
      <c r="H1118" s="2" t="s">
        <v>16</v>
      </c>
      <c r="I1118" s="2" t="s">
        <v>201</v>
      </c>
      <c r="J1118" s="2" t="s">
        <v>1231</v>
      </c>
      <c r="L1118" s="2" t="s">
        <v>73</v>
      </c>
    </row>
    <row r="1119" spans="1:16" x14ac:dyDescent="0.25">
      <c r="A1119" s="2">
        <v>330615</v>
      </c>
      <c r="B1119" s="2" t="s">
        <v>4252</v>
      </c>
      <c r="C1119" s="2" t="s">
        <v>4253</v>
      </c>
      <c r="D1119" s="2" t="s">
        <v>852</v>
      </c>
      <c r="E1119" s="2" t="s">
        <v>77</v>
      </c>
      <c r="F1119" s="2">
        <v>34713</v>
      </c>
      <c r="G1119" s="2" t="s">
        <v>18</v>
      </c>
      <c r="H1119" s="2" t="s">
        <v>19</v>
      </c>
      <c r="I1119" s="2" t="s">
        <v>201</v>
      </c>
      <c r="J1119" s="2" t="s">
        <v>15</v>
      </c>
      <c r="L1119" s="2" t="s">
        <v>18</v>
      </c>
    </row>
    <row r="1120" spans="1:16" x14ac:dyDescent="0.25">
      <c r="A1120" s="2">
        <v>330616</v>
      </c>
      <c r="B1120" s="2" t="s">
        <v>3803</v>
      </c>
      <c r="C1120" s="2" t="s">
        <v>862</v>
      </c>
      <c r="D1120" s="2" t="s">
        <v>1016</v>
      </c>
      <c r="E1120" s="2" t="s">
        <v>77</v>
      </c>
      <c r="F1120" s="2">
        <v>35603</v>
      </c>
      <c r="G1120" s="2" t="s">
        <v>245</v>
      </c>
      <c r="H1120" s="2" t="s">
        <v>16</v>
      </c>
      <c r="I1120" s="2" t="s">
        <v>201</v>
      </c>
      <c r="J1120" s="2" t="s">
        <v>1231</v>
      </c>
      <c r="L1120" s="2" t="s">
        <v>30</v>
      </c>
    </row>
    <row r="1121" spans="1:12" x14ac:dyDescent="0.25">
      <c r="A1121" s="2">
        <v>330646</v>
      </c>
      <c r="B1121" s="2" t="s">
        <v>4254</v>
      </c>
      <c r="C1121" s="2" t="s">
        <v>214</v>
      </c>
      <c r="D1121" s="2" t="s">
        <v>748</v>
      </c>
      <c r="E1121" s="2" t="s">
        <v>76</v>
      </c>
      <c r="F1121" s="2">
        <v>34952</v>
      </c>
      <c r="G1121" s="2" t="s">
        <v>783</v>
      </c>
      <c r="H1121" s="2" t="s">
        <v>16</v>
      </c>
      <c r="I1121" s="2" t="s">
        <v>201</v>
      </c>
      <c r="J1121" s="2" t="s">
        <v>15</v>
      </c>
      <c r="L1121" s="2" t="s">
        <v>18</v>
      </c>
    </row>
    <row r="1122" spans="1:12" x14ac:dyDescent="0.25">
      <c r="A1122" s="2">
        <v>330681</v>
      </c>
      <c r="B1122" s="2" t="s">
        <v>3804</v>
      </c>
      <c r="C1122" s="2" t="s">
        <v>229</v>
      </c>
      <c r="D1122" s="2" t="s">
        <v>3347</v>
      </c>
      <c r="E1122" s="2" t="s">
        <v>76</v>
      </c>
      <c r="F1122" s="2">
        <v>33092</v>
      </c>
      <c r="G1122" s="2" t="s">
        <v>37</v>
      </c>
      <c r="H1122" s="2" t="s">
        <v>16</v>
      </c>
      <c r="I1122" s="2" t="s">
        <v>201</v>
      </c>
      <c r="J1122" s="2" t="s">
        <v>1231</v>
      </c>
      <c r="L1122" s="2" t="s">
        <v>67</v>
      </c>
    </row>
    <row r="1123" spans="1:12" x14ac:dyDescent="0.25">
      <c r="A1123" s="2">
        <v>330707</v>
      </c>
      <c r="B1123" s="2" t="s">
        <v>3161</v>
      </c>
      <c r="C1123" s="2" t="s">
        <v>545</v>
      </c>
      <c r="D1123" s="2" t="s">
        <v>232</v>
      </c>
      <c r="E1123" s="2" t="s">
        <v>77</v>
      </c>
      <c r="F1123" s="2">
        <v>35930</v>
      </c>
      <c r="G1123" s="2" t="s">
        <v>668</v>
      </c>
      <c r="H1123" s="2" t="s">
        <v>16</v>
      </c>
      <c r="I1123" s="2" t="s">
        <v>201</v>
      </c>
      <c r="J1123" s="2" t="s">
        <v>1231</v>
      </c>
      <c r="L1123" s="2" t="s">
        <v>40</v>
      </c>
    </row>
    <row r="1124" spans="1:12" x14ac:dyDescent="0.25">
      <c r="A1124" s="2">
        <v>330716</v>
      </c>
      <c r="B1124" s="2" t="s">
        <v>2260</v>
      </c>
      <c r="C1124" s="2" t="s">
        <v>246</v>
      </c>
      <c r="D1124" s="2" t="s">
        <v>558</v>
      </c>
      <c r="E1124" s="2" t="s">
        <v>77</v>
      </c>
      <c r="F1124" s="2">
        <v>33980</v>
      </c>
      <c r="G1124" s="2" t="s">
        <v>73</v>
      </c>
      <c r="H1124" s="2" t="s">
        <v>16</v>
      </c>
      <c r="I1124" s="2" t="s">
        <v>201</v>
      </c>
      <c r="J1124" s="2" t="s">
        <v>1231</v>
      </c>
      <c r="L1124" s="2" t="s">
        <v>73</v>
      </c>
    </row>
    <row r="1125" spans="1:12" x14ac:dyDescent="0.25">
      <c r="A1125" s="2">
        <v>330725</v>
      </c>
      <c r="B1125" s="2" t="s">
        <v>3805</v>
      </c>
      <c r="C1125" s="2" t="s">
        <v>667</v>
      </c>
      <c r="D1125" s="2" t="s">
        <v>709</v>
      </c>
      <c r="E1125" s="2" t="s">
        <v>76</v>
      </c>
      <c r="F1125" s="2">
        <v>32463</v>
      </c>
      <c r="G1125" s="2" t="s">
        <v>18</v>
      </c>
      <c r="H1125" s="2" t="s">
        <v>16</v>
      </c>
      <c r="I1125" s="2" t="s">
        <v>201</v>
      </c>
    </row>
    <row r="1126" spans="1:12" x14ac:dyDescent="0.25">
      <c r="A1126" s="2">
        <v>330727</v>
      </c>
      <c r="B1126" s="2" t="s">
        <v>4255</v>
      </c>
      <c r="C1126" s="2" t="s">
        <v>246</v>
      </c>
      <c r="D1126" s="2" t="s">
        <v>2413</v>
      </c>
      <c r="E1126" s="2" t="s">
        <v>76</v>
      </c>
      <c r="F1126" s="2">
        <v>25781</v>
      </c>
      <c r="G1126" s="2" t="s">
        <v>264</v>
      </c>
      <c r="H1126" s="2" t="s">
        <v>16</v>
      </c>
      <c r="I1126" s="2" t="s">
        <v>201</v>
      </c>
      <c r="J1126" s="2" t="s">
        <v>1231</v>
      </c>
      <c r="L1126" s="2" t="s">
        <v>30</v>
      </c>
    </row>
    <row r="1127" spans="1:12" x14ac:dyDescent="0.25">
      <c r="A1127" s="2">
        <v>330733</v>
      </c>
      <c r="B1127" s="2" t="s">
        <v>3806</v>
      </c>
      <c r="C1127" s="2" t="s">
        <v>1251</v>
      </c>
      <c r="D1127" s="2" t="s">
        <v>283</v>
      </c>
      <c r="E1127" s="2" t="s">
        <v>77</v>
      </c>
      <c r="F1127" s="2">
        <v>34700</v>
      </c>
      <c r="G1127" s="2" t="s">
        <v>3807</v>
      </c>
      <c r="H1127" s="2" t="s">
        <v>16</v>
      </c>
      <c r="I1127" s="2" t="s">
        <v>201</v>
      </c>
      <c r="J1127" s="2" t="s">
        <v>1231</v>
      </c>
      <c r="L1127" s="2" t="s">
        <v>30</v>
      </c>
    </row>
    <row r="1128" spans="1:12" x14ac:dyDescent="0.25">
      <c r="A1128" s="2">
        <v>330751</v>
      </c>
      <c r="B1128" s="2" t="s">
        <v>2940</v>
      </c>
      <c r="C1128" s="2" t="s">
        <v>225</v>
      </c>
      <c r="D1128" s="2" t="s">
        <v>487</v>
      </c>
      <c r="E1128" s="2" t="s">
        <v>76</v>
      </c>
      <c r="F1128" s="2">
        <v>30762</v>
      </c>
      <c r="G1128" s="2" t="s">
        <v>662</v>
      </c>
      <c r="H1128" s="2" t="s">
        <v>16</v>
      </c>
      <c r="I1128" s="2" t="s">
        <v>201</v>
      </c>
      <c r="J1128" s="2" t="s">
        <v>1231</v>
      </c>
      <c r="L1128" s="2" t="s">
        <v>18</v>
      </c>
    </row>
    <row r="1129" spans="1:12" x14ac:dyDescent="0.25">
      <c r="A1129" s="2">
        <v>330757</v>
      </c>
      <c r="B1129" s="2" t="s">
        <v>3809</v>
      </c>
      <c r="C1129" s="2" t="s">
        <v>229</v>
      </c>
      <c r="D1129" s="2" t="s">
        <v>971</v>
      </c>
      <c r="E1129" s="2" t="s">
        <v>77</v>
      </c>
      <c r="F1129" s="2">
        <v>29791</v>
      </c>
      <c r="G1129" s="2" t="s">
        <v>37</v>
      </c>
      <c r="H1129" s="2" t="s">
        <v>16</v>
      </c>
      <c r="I1129" s="2" t="s">
        <v>201</v>
      </c>
      <c r="J1129" s="2" t="s">
        <v>1231</v>
      </c>
      <c r="L1129" s="2" t="s">
        <v>18</v>
      </c>
    </row>
    <row r="1130" spans="1:12" x14ac:dyDescent="0.25">
      <c r="A1130" s="2">
        <v>330764</v>
      </c>
      <c r="B1130" s="2" t="s">
        <v>3810</v>
      </c>
      <c r="C1130" s="2" t="s">
        <v>2547</v>
      </c>
      <c r="D1130" s="2" t="s">
        <v>365</v>
      </c>
      <c r="E1130" s="2" t="s">
        <v>77</v>
      </c>
      <c r="F1130" s="2">
        <v>33358</v>
      </c>
      <c r="G1130" s="2" t="s">
        <v>18</v>
      </c>
      <c r="H1130" s="2" t="s">
        <v>16</v>
      </c>
      <c r="I1130" s="2" t="s">
        <v>201</v>
      </c>
      <c r="J1130" s="2" t="s">
        <v>1231</v>
      </c>
      <c r="L1130" s="2" t="s">
        <v>18</v>
      </c>
    </row>
    <row r="1131" spans="1:12" x14ac:dyDescent="0.25">
      <c r="A1131" s="2">
        <v>330772</v>
      </c>
      <c r="B1131" s="2" t="s">
        <v>3811</v>
      </c>
      <c r="C1131" s="2" t="s">
        <v>382</v>
      </c>
      <c r="D1131" s="2" t="s">
        <v>3812</v>
      </c>
      <c r="E1131" s="2" t="s">
        <v>77</v>
      </c>
      <c r="F1131" s="2">
        <v>36012</v>
      </c>
      <c r="G1131" s="2" t="s">
        <v>284</v>
      </c>
      <c r="H1131" s="2" t="s">
        <v>16</v>
      </c>
      <c r="I1131" s="2" t="s">
        <v>201</v>
      </c>
    </row>
    <row r="1132" spans="1:12" x14ac:dyDescent="0.25">
      <c r="A1132" s="2">
        <v>330777</v>
      </c>
      <c r="B1132" s="2" t="s">
        <v>3128</v>
      </c>
      <c r="C1132" s="2" t="s">
        <v>531</v>
      </c>
      <c r="D1132" s="2" t="s">
        <v>1399</v>
      </c>
      <c r="E1132" s="2" t="s">
        <v>77</v>
      </c>
      <c r="F1132" s="2">
        <v>29468</v>
      </c>
      <c r="G1132" s="2" t="s">
        <v>3129</v>
      </c>
      <c r="H1132" s="2" t="s">
        <v>16</v>
      </c>
      <c r="I1132" s="2" t="s">
        <v>201</v>
      </c>
      <c r="J1132" s="2" t="s">
        <v>1231</v>
      </c>
      <c r="L1132" s="2" t="s">
        <v>47</v>
      </c>
    </row>
    <row r="1133" spans="1:12" x14ac:dyDescent="0.25">
      <c r="A1133" s="2">
        <v>330783</v>
      </c>
      <c r="B1133" s="2" t="s">
        <v>3813</v>
      </c>
      <c r="C1133" s="2" t="s">
        <v>541</v>
      </c>
      <c r="D1133" s="2" t="s">
        <v>367</v>
      </c>
      <c r="E1133" s="2" t="s">
        <v>77</v>
      </c>
      <c r="F1133" s="2">
        <v>36162</v>
      </c>
      <c r="G1133" s="2" t="s">
        <v>18</v>
      </c>
      <c r="H1133" s="2" t="s">
        <v>16</v>
      </c>
      <c r="I1133" s="2" t="s">
        <v>201</v>
      </c>
      <c r="J1133" s="2" t="s">
        <v>15</v>
      </c>
      <c r="L1133" s="2" t="s">
        <v>18</v>
      </c>
    </row>
    <row r="1134" spans="1:12" x14ac:dyDescent="0.25">
      <c r="A1134" s="2">
        <v>330796</v>
      </c>
      <c r="B1134" s="2" t="s">
        <v>3189</v>
      </c>
      <c r="C1134" s="2" t="s">
        <v>246</v>
      </c>
      <c r="D1134" s="2" t="s">
        <v>224</v>
      </c>
      <c r="E1134" s="2" t="s">
        <v>77</v>
      </c>
      <c r="F1134" s="2">
        <v>35143</v>
      </c>
      <c r="G1134" s="2" t="s">
        <v>18</v>
      </c>
      <c r="H1134" s="2" t="s">
        <v>16</v>
      </c>
      <c r="I1134" s="2" t="s">
        <v>201</v>
      </c>
      <c r="J1134" s="2" t="s">
        <v>1231</v>
      </c>
      <c r="L1134" s="2" t="s">
        <v>73</v>
      </c>
    </row>
    <row r="1135" spans="1:12" x14ac:dyDescent="0.25">
      <c r="A1135" s="2">
        <v>330799</v>
      </c>
      <c r="B1135" s="2" t="s">
        <v>4256</v>
      </c>
      <c r="C1135" s="2" t="s">
        <v>229</v>
      </c>
      <c r="D1135" s="2" t="s">
        <v>369</v>
      </c>
      <c r="E1135" s="2" t="s">
        <v>77</v>
      </c>
      <c r="F1135" s="2">
        <v>34514</v>
      </c>
      <c r="G1135" s="2" t="s">
        <v>549</v>
      </c>
      <c r="H1135" s="2" t="s">
        <v>28</v>
      </c>
      <c r="I1135" s="2" t="s">
        <v>201</v>
      </c>
      <c r="J1135" s="2" t="s">
        <v>1231</v>
      </c>
      <c r="L1135" s="2" t="s">
        <v>18</v>
      </c>
    </row>
    <row r="1136" spans="1:12" x14ac:dyDescent="0.25">
      <c r="A1136" s="2">
        <v>330807</v>
      </c>
      <c r="B1136" s="2" t="s">
        <v>4257</v>
      </c>
      <c r="C1136" s="2" t="s">
        <v>293</v>
      </c>
      <c r="D1136" s="2" t="s">
        <v>557</v>
      </c>
      <c r="E1136" s="2" t="s">
        <v>77</v>
      </c>
      <c r="F1136" s="2">
        <v>35956</v>
      </c>
      <c r="G1136" s="2" t="s">
        <v>2690</v>
      </c>
      <c r="H1136" s="2" t="s">
        <v>16</v>
      </c>
      <c r="I1136" s="2" t="s">
        <v>201</v>
      </c>
      <c r="J1136" s="2" t="s">
        <v>1231</v>
      </c>
      <c r="L1136" s="2" t="s">
        <v>70</v>
      </c>
    </row>
    <row r="1137" spans="1:20" x14ac:dyDescent="0.25">
      <c r="A1137" s="2">
        <v>330830</v>
      </c>
      <c r="B1137" s="2" t="s">
        <v>3338</v>
      </c>
      <c r="C1137" s="2" t="s">
        <v>214</v>
      </c>
      <c r="D1137" s="2" t="s">
        <v>946</v>
      </c>
      <c r="E1137" s="2" t="s">
        <v>76</v>
      </c>
      <c r="F1137" s="2">
        <v>35563</v>
      </c>
      <c r="G1137" s="2" t="s">
        <v>18</v>
      </c>
      <c r="H1137" s="2" t="s">
        <v>16</v>
      </c>
      <c r="I1137" s="2" t="s">
        <v>201</v>
      </c>
      <c r="J1137" s="2" t="s">
        <v>1231</v>
      </c>
      <c r="L1137" s="2" t="s">
        <v>18</v>
      </c>
    </row>
    <row r="1138" spans="1:20" x14ac:dyDescent="0.25">
      <c r="A1138" s="2">
        <v>330861</v>
      </c>
      <c r="B1138" s="2" t="s">
        <v>3814</v>
      </c>
      <c r="C1138" s="2" t="s">
        <v>326</v>
      </c>
      <c r="D1138" s="2" t="s">
        <v>871</v>
      </c>
      <c r="E1138" s="2" t="s">
        <v>77</v>
      </c>
      <c r="F1138" s="2">
        <v>32874</v>
      </c>
      <c r="G1138" s="2" t="s">
        <v>213</v>
      </c>
      <c r="H1138" s="2" t="s">
        <v>16</v>
      </c>
      <c r="I1138" s="2" t="s">
        <v>201</v>
      </c>
      <c r="J1138" s="2" t="s">
        <v>1231</v>
      </c>
      <c r="L1138" s="2" t="s">
        <v>73</v>
      </c>
      <c r="R1138" s="2">
        <v>4885</v>
      </c>
      <c r="S1138" s="2">
        <v>45510</v>
      </c>
      <c r="T1138" s="2">
        <v>25000</v>
      </c>
    </row>
    <row r="1139" spans="1:20" x14ac:dyDescent="0.25">
      <c r="A1139" s="2">
        <v>330876</v>
      </c>
      <c r="B1139" s="2" t="s">
        <v>2518</v>
      </c>
      <c r="C1139" s="2" t="s">
        <v>341</v>
      </c>
      <c r="D1139" s="2" t="s">
        <v>232</v>
      </c>
      <c r="E1139" s="2" t="s">
        <v>77</v>
      </c>
      <c r="F1139" s="2">
        <v>29328</v>
      </c>
      <c r="G1139" s="2" t="s">
        <v>18</v>
      </c>
      <c r="H1139" s="2" t="s">
        <v>16</v>
      </c>
      <c r="I1139" s="2" t="s">
        <v>201</v>
      </c>
      <c r="J1139" s="2" t="s">
        <v>1231</v>
      </c>
      <c r="L1139" s="2" t="s">
        <v>30</v>
      </c>
    </row>
    <row r="1140" spans="1:20" x14ac:dyDescent="0.25">
      <c r="A1140" s="2">
        <v>330884</v>
      </c>
      <c r="B1140" s="2" t="s">
        <v>2258</v>
      </c>
      <c r="C1140" s="2" t="s">
        <v>341</v>
      </c>
      <c r="D1140" s="2" t="s">
        <v>701</v>
      </c>
      <c r="E1140" s="2" t="s">
        <v>77</v>
      </c>
      <c r="F1140" s="2">
        <v>27299</v>
      </c>
      <c r="G1140" s="2" t="s">
        <v>18</v>
      </c>
      <c r="H1140" s="2" t="s">
        <v>16</v>
      </c>
      <c r="I1140" s="2" t="s">
        <v>201</v>
      </c>
      <c r="J1140" s="2" t="s">
        <v>1231</v>
      </c>
      <c r="L1140" s="2" t="s">
        <v>18</v>
      </c>
    </row>
    <row r="1141" spans="1:20" x14ac:dyDescent="0.25">
      <c r="A1141" s="2">
        <v>330903</v>
      </c>
      <c r="B1141" s="2" t="s">
        <v>3816</v>
      </c>
      <c r="C1141" s="2" t="s">
        <v>2384</v>
      </c>
      <c r="D1141" s="2" t="s">
        <v>476</v>
      </c>
      <c r="E1141" s="2" t="s">
        <v>76</v>
      </c>
      <c r="F1141" s="2">
        <v>35895</v>
      </c>
      <c r="G1141" s="2" t="s">
        <v>494</v>
      </c>
      <c r="H1141" s="2" t="s">
        <v>16</v>
      </c>
      <c r="I1141" s="2" t="s">
        <v>201</v>
      </c>
      <c r="J1141" s="2" t="s">
        <v>1231</v>
      </c>
      <c r="L1141" s="2" t="s">
        <v>30</v>
      </c>
    </row>
    <row r="1142" spans="1:20" x14ac:dyDescent="0.25">
      <c r="A1142" s="2">
        <v>330911</v>
      </c>
      <c r="B1142" s="2" t="s">
        <v>2519</v>
      </c>
      <c r="C1142" s="2" t="s">
        <v>363</v>
      </c>
      <c r="D1142" s="2" t="s">
        <v>452</v>
      </c>
      <c r="E1142" s="2" t="s">
        <v>76</v>
      </c>
      <c r="F1142" s="2">
        <v>35796</v>
      </c>
      <c r="G1142" s="2" t="s">
        <v>408</v>
      </c>
      <c r="H1142" s="2" t="s">
        <v>16</v>
      </c>
      <c r="I1142" s="2" t="s">
        <v>201</v>
      </c>
      <c r="J1142" s="2" t="s">
        <v>1231</v>
      </c>
      <c r="L1142" s="2" t="s">
        <v>18</v>
      </c>
    </row>
    <row r="1143" spans="1:20" x14ac:dyDescent="0.25">
      <c r="A1143" s="2">
        <v>330923</v>
      </c>
      <c r="B1143" s="2" t="s">
        <v>2434</v>
      </c>
      <c r="C1143" s="2" t="s">
        <v>254</v>
      </c>
      <c r="D1143" s="2" t="s">
        <v>883</v>
      </c>
      <c r="E1143" s="2" t="s">
        <v>77</v>
      </c>
      <c r="F1143" s="2">
        <v>34335</v>
      </c>
      <c r="G1143" s="2" t="s">
        <v>2520</v>
      </c>
      <c r="H1143" s="2" t="s">
        <v>16</v>
      </c>
      <c r="I1143" s="2" t="s">
        <v>201</v>
      </c>
      <c r="J1143" s="2" t="s">
        <v>15</v>
      </c>
      <c r="L1143" s="2" t="s">
        <v>18</v>
      </c>
    </row>
    <row r="1144" spans="1:20" x14ac:dyDescent="0.25">
      <c r="A1144" s="2">
        <v>330968</v>
      </c>
      <c r="B1144" s="2" t="s">
        <v>3819</v>
      </c>
      <c r="C1144" s="2" t="s">
        <v>642</v>
      </c>
      <c r="D1144" s="2" t="s">
        <v>893</v>
      </c>
      <c r="E1144" s="2" t="s">
        <v>77</v>
      </c>
      <c r="F1144" s="2">
        <v>25880</v>
      </c>
      <c r="G1144" s="2" t="s">
        <v>70</v>
      </c>
      <c r="H1144" s="2" t="s">
        <v>16</v>
      </c>
      <c r="I1144" s="2" t="s">
        <v>201</v>
      </c>
      <c r="J1144" s="2" t="s">
        <v>15</v>
      </c>
      <c r="L1144" s="2" t="s">
        <v>70</v>
      </c>
    </row>
    <row r="1145" spans="1:20" x14ac:dyDescent="0.25">
      <c r="A1145" s="2">
        <v>330987</v>
      </c>
      <c r="B1145" s="2" t="s">
        <v>4259</v>
      </c>
      <c r="C1145" s="2" t="s">
        <v>341</v>
      </c>
      <c r="D1145" s="2" t="s">
        <v>215</v>
      </c>
      <c r="E1145" s="2" t="s">
        <v>76</v>
      </c>
      <c r="F1145" s="2">
        <v>32621</v>
      </c>
      <c r="G1145" s="2" t="s">
        <v>662</v>
      </c>
      <c r="H1145" s="2" t="s">
        <v>19</v>
      </c>
      <c r="I1145" s="2" t="s">
        <v>201</v>
      </c>
      <c r="J1145" s="2" t="s">
        <v>1231</v>
      </c>
      <c r="L1145" s="2" t="s">
        <v>18</v>
      </c>
    </row>
    <row r="1146" spans="1:20" x14ac:dyDescent="0.25">
      <c r="A1146" s="2">
        <v>330997</v>
      </c>
      <c r="B1146" s="2" t="s">
        <v>3823</v>
      </c>
      <c r="C1146" s="2" t="s">
        <v>248</v>
      </c>
      <c r="D1146" s="2" t="s">
        <v>452</v>
      </c>
      <c r="E1146" s="2" t="s">
        <v>77</v>
      </c>
      <c r="F1146" s="2">
        <v>35323</v>
      </c>
      <c r="G1146" s="2" t="s">
        <v>18</v>
      </c>
      <c r="H1146" s="2" t="s">
        <v>16</v>
      </c>
      <c r="I1146" s="2" t="s">
        <v>201</v>
      </c>
      <c r="J1146" s="2" t="s">
        <v>1231</v>
      </c>
      <c r="L1146" s="2" t="s">
        <v>30</v>
      </c>
    </row>
    <row r="1147" spans="1:20" x14ac:dyDescent="0.25">
      <c r="A1147" s="2">
        <v>330999</v>
      </c>
      <c r="B1147" s="2" t="s">
        <v>3339</v>
      </c>
      <c r="C1147" s="2" t="s">
        <v>1957</v>
      </c>
      <c r="D1147" s="2" t="s">
        <v>3340</v>
      </c>
      <c r="E1147" s="2" t="s">
        <v>76</v>
      </c>
      <c r="F1147" s="2">
        <v>33246</v>
      </c>
      <c r="G1147" s="2" t="s">
        <v>1033</v>
      </c>
      <c r="H1147" s="2" t="s">
        <v>16</v>
      </c>
      <c r="I1147" s="2" t="s">
        <v>201</v>
      </c>
      <c r="J1147" s="2" t="s">
        <v>15</v>
      </c>
      <c r="L1147" s="2" t="s">
        <v>18</v>
      </c>
    </row>
    <row r="1148" spans="1:20" x14ac:dyDescent="0.25">
      <c r="A1148" s="2">
        <v>331002</v>
      </c>
      <c r="B1148" s="2" t="s">
        <v>1760</v>
      </c>
      <c r="C1148" s="2" t="s">
        <v>220</v>
      </c>
      <c r="D1148" s="2" t="s">
        <v>417</v>
      </c>
      <c r="E1148" s="2" t="s">
        <v>76</v>
      </c>
      <c r="F1148" s="2">
        <v>33970</v>
      </c>
      <c r="G1148" s="2" t="s">
        <v>3824</v>
      </c>
      <c r="H1148" s="2" t="s">
        <v>16</v>
      </c>
      <c r="I1148" s="2" t="s">
        <v>201</v>
      </c>
      <c r="J1148" s="2" t="s">
        <v>15</v>
      </c>
      <c r="L1148" s="2" t="s">
        <v>18</v>
      </c>
    </row>
    <row r="1149" spans="1:20" x14ac:dyDescent="0.25">
      <c r="A1149" s="2">
        <v>331014</v>
      </c>
      <c r="B1149" s="2" t="s">
        <v>3341</v>
      </c>
      <c r="C1149" s="2" t="s">
        <v>780</v>
      </c>
      <c r="D1149" s="2" t="s">
        <v>283</v>
      </c>
      <c r="E1149" s="2" t="s">
        <v>76</v>
      </c>
      <c r="F1149" s="2">
        <v>29672</v>
      </c>
      <c r="G1149" s="2" t="s">
        <v>2097</v>
      </c>
      <c r="H1149" s="2" t="s">
        <v>16</v>
      </c>
      <c r="I1149" s="2" t="s">
        <v>201</v>
      </c>
      <c r="J1149" s="2" t="s">
        <v>1231</v>
      </c>
      <c r="L1149" s="2" t="s">
        <v>30</v>
      </c>
    </row>
    <row r="1150" spans="1:20" x14ac:dyDescent="0.25">
      <c r="A1150" s="2">
        <v>331030</v>
      </c>
      <c r="B1150" s="2" t="s">
        <v>3825</v>
      </c>
      <c r="C1150" s="2" t="s">
        <v>362</v>
      </c>
      <c r="D1150" s="2" t="s">
        <v>392</v>
      </c>
      <c r="E1150" s="2" t="s">
        <v>77</v>
      </c>
      <c r="F1150" s="2">
        <v>29221</v>
      </c>
      <c r="G1150" s="2" t="s">
        <v>18</v>
      </c>
      <c r="H1150" s="2" t="s">
        <v>16</v>
      </c>
      <c r="I1150" s="2" t="s">
        <v>201</v>
      </c>
      <c r="J1150" s="2" t="s">
        <v>1231</v>
      </c>
      <c r="L1150" s="2" t="s">
        <v>18</v>
      </c>
    </row>
    <row r="1151" spans="1:20" x14ac:dyDescent="0.25">
      <c r="A1151" s="2">
        <v>331044</v>
      </c>
      <c r="B1151" s="2" t="s">
        <v>3826</v>
      </c>
      <c r="C1151" s="2" t="s">
        <v>229</v>
      </c>
      <c r="D1151" s="2" t="s">
        <v>2469</v>
      </c>
      <c r="E1151" s="2" t="s">
        <v>76</v>
      </c>
      <c r="F1151" s="2">
        <v>34158</v>
      </c>
      <c r="G1151" s="2" t="s">
        <v>18</v>
      </c>
      <c r="H1151" s="2" t="s">
        <v>16</v>
      </c>
      <c r="I1151" s="2" t="s">
        <v>201</v>
      </c>
      <c r="J1151" s="2" t="s">
        <v>15</v>
      </c>
      <c r="L1151" s="2" t="s">
        <v>18</v>
      </c>
    </row>
    <row r="1152" spans="1:20" x14ac:dyDescent="0.25">
      <c r="A1152" s="2">
        <v>331049</v>
      </c>
      <c r="B1152" s="2" t="s">
        <v>3827</v>
      </c>
      <c r="C1152" s="2" t="s">
        <v>252</v>
      </c>
      <c r="D1152" s="2" t="s">
        <v>3828</v>
      </c>
      <c r="E1152" s="2" t="s">
        <v>76</v>
      </c>
      <c r="F1152" s="2">
        <v>30103</v>
      </c>
      <c r="G1152" s="2" t="s">
        <v>668</v>
      </c>
      <c r="H1152" s="2" t="s">
        <v>16</v>
      </c>
      <c r="I1152" s="2" t="s">
        <v>201</v>
      </c>
      <c r="J1152" s="2" t="s">
        <v>1231</v>
      </c>
      <c r="L1152" s="2" t="s">
        <v>18</v>
      </c>
    </row>
    <row r="1153" spans="1:12" x14ac:dyDescent="0.25">
      <c r="A1153" s="2">
        <v>331073</v>
      </c>
      <c r="B1153" s="2" t="s">
        <v>3829</v>
      </c>
      <c r="C1153" s="2" t="s">
        <v>362</v>
      </c>
      <c r="D1153" s="2" t="s">
        <v>449</v>
      </c>
      <c r="E1153" s="2" t="s">
        <v>77</v>
      </c>
      <c r="F1153" s="2">
        <v>33618</v>
      </c>
      <c r="G1153" s="2" t="s">
        <v>560</v>
      </c>
      <c r="H1153" s="2" t="s">
        <v>16</v>
      </c>
      <c r="I1153" s="2" t="s">
        <v>201</v>
      </c>
      <c r="J1153" s="2" t="s">
        <v>1231</v>
      </c>
      <c r="L1153" s="2" t="s">
        <v>73</v>
      </c>
    </row>
    <row r="1154" spans="1:12" x14ac:dyDescent="0.25">
      <c r="A1154" s="2">
        <v>331076</v>
      </c>
      <c r="B1154" s="2" t="s">
        <v>3130</v>
      </c>
      <c r="C1154" s="2" t="s">
        <v>363</v>
      </c>
      <c r="D1154" s="2" t="s">
        <v>437</v>
      </c>
      <c r="E1154" s="2" t="s">
        <v>76</v>
      </c>
      <c r="F1154" s="2">
        <v>35696</v>
      </c>
      <c r="G1154" s="2" t="s">
        <v>213</v>
      </c>
      <c r="H1154" s="2" t="s">
        <v>16</v>
      </c>
      <c r="I1154" s="2" t="s">
        <v>201</v>
      </c>
      <c r="J1154" s="2" t="s">
        <v>1231</v>
      </c>
      <c r="L1154" s="2" t="s">
        <v>18</v>
      </c>
    </row>
    <row r="1155" spans="1:12" x14ac:dyDescent="0.25">
      <c r="A1155" s="2">
        <v>331086</v>
      </c>
      <c r="B1155" s="2" t="s">
        <v>2187</v>
      </c>
      <c r="C1155" s="2" t="s">
        <v>1999</v>
      </c>
      <c r="D1155" s="2" t="s">
        <v>283</v>
      </c>
      <c r="E1155" s="2" t="s">
        <v>76</v>
      </c>
      <c r="F1155" s="2">
        <v>33634</v>
      </c>
      <c r="G1155" s="2" t="s">
        <v>2188</v>
      </c>
      <c r="H1155" s="2" t="s">
        <v>16</v>
      </c>
      <c r="I1155" s="2" t="s">
        <v>201</v>
      </c>
      <c r="J1155" s="2" t="s">
        <v>1231</v>
      </c>
      <c r="L1155" s="2" t="s">
        <v>18</v>
      </c>
    </row>
    <row r="1156" spans="1:12" x14ac:dyDescent="0.25">
      <c r="A1156" s="2">
        <v>331090</v>
      </c>
      <c r="B1156" s="2" t="s">
        <v>2493</v>
      </c>
      <c r="C1156" s="2" t="s">
        <v>246</v>
      </c>
      <c r="D1156" s="2" t="s">
        <v>222</v>
      </c>
      <c r="E1156" s="2" t="s">
        <v>76</v>
      </c>
      <c r="F1156" s="2">
        <v>33862</v>
      </c>
      <c r="G1156" s="2" t="s">
        <v>37</v>
      </c>
      <c r="H1156" s="2" t="s">
        <v>16</v>
      </c>
      <c r="I1156" s="2" t="s">
        <v>201</v>
      </c>
      <c r="J1156" s="2" t="s">
        <v>15</v>
      </c>
      <c r="L1156" s="2" t="s">
        <v>37</v>
      </c>
    </row>
    <row r="1157" spans="1:12" x14ac:dyDescent="0.25">
      <c r="A1157" s="2">
        <v>331097</v>
      </c>
      <c r="B1157" s="2" t="s">
        <v>4260</v>
      </c>
      <c r="C1157" s="2" t="s">
        <v>459</v>
      </c>
      <c r="D1157" s="2" t="s">
        <v>447</v>
      </c>
      <c r="E1157" s="2" t="s">
        <v>77</v>
      </c>
      <c r="F1157" s="2">
        <v>32309</v>
      </c>
      <c r="G1157" s="2" t="s">
        <v>40</v>
      </c>
      <c r="H1157" s="2" t="s">
        <v>16</v>
      </c>
      <c r="I1157" s="2" t="s">
        <v>201</v>
      </c>
      <c r="J1157" s="2" t="s">
        <v>1231</v>
      </c>
      <c r="L1157" s="2" t="s">
        <v>40</v>
      </c>
    </row>
    <row r="1158" spans="1:12" x14ac:dyDescent="0.25">
      <c r="A1158" s="2">
        <v>331118</v>
      </c>
      <c r="B1158" s="2" t="s">
        <v>3832</v>
      </c>
      <c r="C1158" s="2" t="s">
        <v>3833</v>
      </c>
      <c r="D1158" s="2" t="s">
        <v>322</v>
      </c>
      <c r="E1158" s="2" t="s">
        <v>77</v>
      </c>
      <c r="F1158" s="2">
        <v>32729</v>
      </c>
      <c r="G1158" s="2" t="s">
        <v>18</v>
      </c>
      <c r="H1158" s="2" t="s">
        <v>38</v>
      </c>
      <c r="I1158" s="2" t="s">
        <v>201</v>
      </c>
      <c r="J1158" s="2" t="s">
        <v>1231</v>
      </c>
      <c r="L1158" s="2" t="s">
        <v>18</v>
      </c>
    </row>
    <row r="1159" spans="1:12" x14ac:dyDescent="0.25">
      <c r="A1159" s="2">
        <v>331119</v>
      </c>
      <c r="B1159" s="2" t="s">
        <v>3164</v>
      </c>
      <c r="C1159" s="2" t="s">
        <v>521</v>
      </c>
      <c r="D1159" s="2" t="s">
        <v>1759</v>
      </c>
      <c r="E1159" s="2" t="s">
        <v>77</v>
      </c>
      <c r="F1159" s="2">
        <v>34337</v>
      </c>
      <c r="G1159" s="2" t="s">
        <v>622</v>
      </c>
      <c r="H1159" s="2" t="s">
        <v>16</v>
      </c>
      <c r="I1159" s="2" t="s">
        <v>201</v>
      </c>
      <c r="J1159" s="2" t="s">
        <v>1231</v>
      </c>
      <c r="L1159" s="2" t="s">
        <v>70</v>
      </c>
    </row>
    <row r="1160" spans="1:12" x14ac:dyDescent="0.25">
      <c r="A1160" s="2">
        <v>331136</v>
      </c>
      <c r="B1160" s="2" t="s">
        <v>3835</v>
      </c>
      <c r="C1160" s="2" t="s">
        <v>544</v>
      </c>
      <c r="D1160" s="2" t="s">
        <v>785</v>
      </c>
      <c r="E1160" s="2" t="s">
        <v>76</v>
      </c>
      <c r="F1160" s="2">
        <v>32516</v>
      </c>
      <c r="G1160" s="2" t="s">
        <v>668</v>
      </c>
      <c r="H1160" s="2" t="s">
        <v>16</v>
      </c>
      <c r="I1160" s="2" t="s">
        <v>201</v>
      </c>
      <c r="J1160" s="2" t="s">
        <v>1231</v>
      </c>
      <c r="L1160" s="2" t="s">
        <v>30</v>
      </c>
    </row>
    <row r="1161" spans="1:12" x14ac:dyDescent="0.25">
      <c r="A1161" s="2">
        <v>331141</v>
      </c>
      <c r="B1161" s="2" t="s">
        <v>3418</v>
      </c>
      <c r="C1161" s="2" t="s">
        <v>214</v>
      </c>
      <c r="D1161" s="2" t="s">
        <v>356</v>
      </c>
      <c r="E1161" s="2" t="s">
        <v>77</v>
      </c>
      <c r="F1161" s="2">
        <v>35200</v>
      </c>
      <c r="G1161" s="2" t="s">
        <v>18</v>
      </c>
      <c r="H1161" s="2" t="s">
        <v>16</v>
      </c>
      <c r="I1161" s="2" t="s">
        <v>201</v>
      </c>
      <c r="J1161" s="2" t="s">
        <v>1231</v>
      </c>
      <c r="L1161" s="2" t="s">
        <v>18</v>
      </c>
    </row>
    <row r="1162" spans="1:12" x14ac:dyDescent="0.25">
      <c r="A1162" s="2">
        <v>331193</v>
      </c>
      <c r="B1162" s="2" t="s">
        <v>2365</v>
      </c>
      <c r="C1162" s="2" t="s">
        <v>1411</v>
      </c>
      <c r="D1162" s="2" t="s">
        <v>232</v>
      </c>
      <c r="E1162" s="2" t="s">
        <v>77</v>
      </c>
      <c r="F1162" s="2">
        <v>34236</v>
      </c>
      <c r="G1162" s="2" t="s">
        <v>245</v>
      </c>
      <c r="H1162" s="2" t="s">
        <v>16</v>
      </c>
      <c r="I1162" s="2" t="s">
        <v>201</v>
      </c>
      <c r="J1162" s="2" t="s">
        <v>1231</v>
      </c>
      <c r="L1162" s="2" t="s">
        <v>18</v>
      </c>
    </row>
    <row r="1163" spans="1:12" x14ac:dyDescent="0.25">
      <c r="A1163" s="2">
        <v>331203</v>
      </c>
      <c r="B1163" s="2" t="s">
        <v>4261</v>
      </c>
      <c r="C1163" s="2" t="s">
        <v>336</v>
      </c>
      <c r="D1163" s="2" t="s">
        <v>458</v>
      </c>
      <c r="E1163" s="2" t="s">
        <v>77</v>
      </c>
      <c r="F1163" s="2">
        <v>31166</v>
      </c>
      <c r="G1163" s="2" t="s">
        <v>18</v>
      </c>
      <c r="H1163" s="2" t="s">
        <v>16</v>
      </c>
      <c r="I1163" s="2" t="s">
        <v>201</v>
      </c>
      <c r="J1163" s="2" t="s">
        <v>1231</v>
      </c>
      <c r="L1163" s="2" t="s">
        <v>18</v>
      </c>
    </row>
    <row r="1164" spans="1:12" x14ac:dyDescent="0.25">
      <c r="A1164" s="2">
        <v>331205</v>
      </c>
      <c r="B1164" s="2" t="s">
        <v>4262</v>
      </c>
      <c r="C1164" s="2" t="s">
        <v>296</v>
      </c>
      <c r="D1164" s="2" t="s">
        <v>251</v>
      </c>
      <c r="E1164" s="2" t="s">
        <v>77</v>
      </c>
      <c r="F1164" s="2">
        <v>35253</v>
      </c>
      <c r="G1164" s="2" t="s">
        <v>213</v>
      </c>
      <c r="H1164" s="2" t="s">
        <v>16</v>
      </c>
      <c r="I1164" s="2" t="s">
        <v>201</v>
      </c>
      <c r="J1164" s="2" t="s">
        <v>1231</v>
      </c>
      <c r="L1164" s="2" t="s">
        <v>18</v>
      </c>
    </row>
    <row r="1165" spans="1:12" x14ac:dyDescent="0.25">
      <c r="A1165" s="2">
        <v>331209</v>
      </c>
      <c r="B1165" s="2" t="s">
        <v>4263</v>
      </c>
      <c r="C1165" s="2" t="s">
        <v>274</v>
      </c>
      <c r="D1165" s="2" t="s">
        <v>765</v>
      </c>
      <c r="E1165" s="2" t="s">
        <v>76</v>
      </c>
      <c r="F1165" s="2">
        <v>33106</v>
      </c>
      <c r="G1165" s="2" t="s">
        <v>1083</v>
      </c>
      <c r="H1165" s="2" t="s">
        <v>16</v>
      </c>
      <c r="I1165" s="2" t="s">
        <v>201</v>
      </c>
      <c r="J1165" s="2" t="s">
        <v>1231</v>
      </c>
      <c r="L1165" s="2" t="s">
        <v>58</v>
      </c>
    </row>
    <row r="1166" spans="1:12" x14ac:dyDescent="0.25">
      <c r="A1166" s="2">
        <v>331255</v>
      </c>
      <c r="B1166" s="2" t="s">
        <v>3840</v>
      </c>
      <c r="C1166" s="2" t="s">
        <v>1500</v>
      </c>
      <c r="D1166" s="2" t="s">
        <v>300</v>
      </c>
      <c r="E1166" s="2" t="s">
        <v>77</v>
      </c>
      <c r="F1166" s="2">
        <v>33735</v>
      </c>
      <c r="G1166" s="2" t="s">
        <v>213</v>
      </c>
      <c r="H1166" s="2" t="s">
        <v>16</v>
      </c>
      <c r="I1166" s="2" t="s">
        <v>201</v>
      </c>
      <c r="J1166" s="2" t="s">
        <v>1231</v>
      </c>
      <c r="L1166" s="2" t="s">
        <v>18</v>
      </c>
    </row>
    <row r="1167" spans="1:12" x14ac:dyDescent="0.25">
      <c r="A1167" s="2">
        <v>331270</v>
      </c>
      <c r="B1167" s="2" t="s">
        <v>4264</v>
      </c>
      <c r="C1167" s="2" t="s">
        <v>363</v>
      </c>
      <c r="D1167" s="2" t="s">
        <v>306</v>
      </c>
      <c r="E1167" s="2" t="s">
        <v>76</v>
      </c>
      <c r="F1167" s="2">
        <v>35796</v>
      </c>
      <c r="G1167" s="2" t="s">
        <v>18</v>
      </c>
      <c r="H1167" s="2" t="s">
        <v>16</v>
      </c>
      <c r="I1167" s="2" t="s">
        <v>201</v>
      </c>
      <c r="J1167" s="2" t="s">
        <v>15</v>
      </c>
      <c r="L1167" s="2" t="s">
        <v>1736</v>
      </c>
    </row>
    <row r="1168" spans="1:12" x14ac:dyDescent="0.25">
      <c r="A1168" s="2">
        <v>331329</v>
      </c>
      <c r="B1168" s="2" t="s">
        <v>4267</v>
      </c>
      <c r="C1168" s="2" t="s">
        <v>362</v>
      </c>
      <c r="D1168" s="2" t="s">
        <v>1285</v>
      </c>
      <c r="E1168" s="2" t="s">
        <v>76</v>
      </c>
      <c r="F1168" s="2">
        <v>34148</v>
      </c>
      <c r="G1168" s="2" t="s">
        <v>213</v>
      </c>
      <c r="H1168" s="2" t="s">
        <v>16</v>
      </c>
      <c r="I1168" s="2" t="s">
        <v>201</v>
      </c>
      <c r="J1168" s="2" t="s">
        <v>15</v>
      </c>
      <c r="L1168" s="2" t="s">
        <v>18</v>
      </c>
    </row>
    <row r="1169" spans="1:20" x14ac:dyDescent="0.25">
      <c r="A1169" s="2">
        <v>331342</v>
      </c>
      <c r="B1169" s="2" t="s">
        <v>2195</v>
      </c>
      <c r="C1169" s="2" t="s">
        <v>246</v>
      </c>
      <c r="D1169" s="2" t="s">
        <v>306</v>
      </c>
      <c r="E1169" s="2" t="s">
        <v>76</v>
      </c>
      <c r="F1169" s="2">
        <v>33858</v>
      </c>
      <c r="G1169" s="2" t="s">
        <v>18</v>
      </c>
      <c r="H1169" s="2" t="s">
        <v>16</v>
      </c>
      <c r="I1169" s="2" t="s">
        <v>201</v>
      </c>
      <c r="J1169" s="2" t="s">
        <v>15</v>
      </c>
      <c r="L1169" s="2" t="s">
        <v>18</v>
      </c>
    </row>
    <row r="1170" spans="1:20" x14ac:dyDescent="0.25">
      <c r="A1170" s="2">
        <v>331354</v>
      </c>
      <c r="B1170" s="2" t="s">
        <v>3843</v>
      </c>
      <c r="C1170" s="2" t="s">
        <v>319</v>
      </c>
      <c r="D1170" s="2" t="s">
        <v>3556</v>
      </c>
      <c r="E1170" s="2" t="s">
        <v>77</v>
      </c>
      <c r="F1170" s="2">
        <v>31309</v>
      </c>
      <c r="G1170" s="2" t="s">
        <v>3844</v>
      </c>
      <c r="H1170" s="2" t="s">
        <v>19</v>
      </c>
      <c r="I1170" s="2" t="s">
        <v>201</v>
      </c>
      <c r="J1170" s="2" t="s">
        <v>15</v>
      </c>
      <c r="L1170" s="2" t="s">
        <v>18</v>
      </c>
      <c r="R1170" s="2">
        <v>5026</v>
      </c>
      <c r="S1170" s="2">
        <v>45512</v>
      </c>
      <c r="T1170" s="2">
        <v>15000</v>
      </c>
    </row>
    <row r="1171" spans="1:20" x14ac:dyDescent="0.25">
      <c r="A1171" s="2">
        <v>331358</v>
      </c>
      <c r="B1171" s="2" t="s">
        <v>2773</v>
      </c>
      <c r="C1171" s="2" t="s">
        <v>358</v>
      </c>
      <c r="D1171" s="2" t="s">
        <v>240</v>
      </c>
      <c r="E1171" s="2" t="s">
        <v>76</v>
      </c>
      <c r="F1171" s="2">
        <v>35796</v>
      </c>
      <c r="G1171" s="2" t="s">
        <v>18</v>
      </c>
      <c r="H1171" s="2" t="s">
        <v>16</v>
      </c>
      <c r="I1171" s="2" t="s">
        <v>201</v>
      </c>
      <c r="J1171" s="2" t="s">
        <v>1231</v>
      </c>
      <c r="L1171" s="2" t="s">
        <v>18</v>
      </c>
    </row>
    <row r="1172" spans="1:20" x14ac:dyDescent="0.25">
      <c r="A1172" s="2">
        <v>331371</v>
      </c>
      <c r="B1172" s="2" t="s">
        <v>2658</v>
      </c>
      <c r="C1172" s="2" t="s">
        <v>821</v>
      </c>
      <c r="D1172" s="2" t="s">
        <v>308</v>
      </c>
      <c r="E1172" s="2" t="s">
        <v>76</v>
      </c>
      <c r="F1172" s="2">
        <v>36166</v>
      </c>
      <c r="G1172" s="2" t="s">
        <v>1055</v>
      </c>
      <c r="H1172" s="2" t="s">
        <v>16</v>
      </c>
      <c r="I1172" s="2" t="s">
        <v>201</v>
      </c>
      <c r="J1172" s="2" t="s">
        <v>1231</v>
      </c>
      <c r="L1172" s="2" t="s">
        <v>18</v>
      </c>
    </row>
    <row r="1173" spans="1:20" x14ac:dyDescent="0.25">
      <c r="A1173" s="2">
        <v>331373</v>
      </c>
      <c r="B1173" s="2" t="s">
        <v>3104</v>
      </c>
      <c r="C1173" s="2" t="s">
        <v>3105</v>
      </c>
      <c r="D1173" s="2" t="s">
        <v>373</v>
      </c>
      <c r="E1173" s="2" t="s">
        <v>76</v>
      </c>
      <c r="F1173" s="2">
        <v>36322</v>
      </c>
      <c r="G1173" s="2" t="s">
        <v>18</v>
      </c>
      <c r="H1173" s="2" t="s">
        <v>31</v>
      </c>
      <c r="I1173" s="2" t="s">
        <v>201</v>
      </c>
      <c r="J1173" s="2" t="s">
        <v>1231</v>
      </c>
      <c r="L1173" s="2" t="s">
        <v>30</v>
      </c>
    </row>
    <row r="1174" spans="1:20" x14ac:dyDescent="0.25">
      <c r="A1174" s="2">
        <v>331398</v>
      </c>
      <c r="B1174" s="2" t="s">
        <v>2522</v>
      </c>
      <c r="C1174" s="2" t="s">
        <v>351</v>
      </c>
      <c r="D1174" s="2" t="s">
        <v>275</v>
      </c>
      <c r="E1174" s="2" t="s">
        <v>76</v>
      </c>
      <c r="F1174" s="2">
        <v>31050</v>
      </c>
      <c r="G1174" s="2" t="s">
        <v>37</v>
      </c>
      <c r="H1174" s="2" t="s">
        <v>16</v>
      </c>
      <c r="I1174" s="2" t="s">
        <v>201</v>
      </c>
      <c r="J1174" s="2" t="s">
        <v>15</v>
      </c>
      <c r="L1174" s="2" t="s">
        <v>37</v>
      </c>
    </row>
    <row r="1175" spans="1:20" x14ac:dyDescent="0.25">
      <c r="A1175" s="2">
        <v>331401</v>
      </c>
      <c r="B1175" s="2" t="s">
        <v>3848</v>
      </c>
      <c r="C1175" s="2" t="s">
        <v>341</v>
      </c>
      <c r="D1175" s="2" t="s">
        <v>482</v>
      </c>
      <c r="E1175" s="2" t="s">
        <v>76</v>
      </c>
      <c r="F1175" s="2">
        <v>31152</v>
      </c>
      <c r="G1175" s="2" t="s">
        <v>37</v>
      </c>
      <c r="H1175" s="2" t="s">
        <v>16</v>
      </c>
      <c r="I1175" s="2" t="s">
        <v>201</v>
      </c>
      <c r="J1175" s="2" t="s">
        <v>1231</v>
      </c>
      <c r="L1175" s="2" t="s">
        <v>37</v>
      </c>
    </row>
    <row r="1176" spans="1:20" x14ac:dyDescent="0.25">
      <c r="A1176" s="2">
        <v>331418</v>
      </c>
      <c r="B1176" s="2" t="s">
        <v>3849</v>
      </c>
      <c r="C1176" s="2" t="s">
        <v>351</v>
      </c>
      <c r="D1176" s="2" t="s">
        <v>320</v>
      </c>
      <c r="E1176" s="2" t="s">
        <v>76</v>
      </c>
      <c r="F1176" s="2">
        <v>36535</v>
      </c>
      <c r="G1176" s="2" t="s">
        <v>18</v>
      </c>
      <c r="H1176" s="2" t="s">
        <v>16</v>
      </c>
      <c r="I1176" s="2" t="s">
        <v>201</v>
      </c>
      <c r="J1176" s="2" t="s">
        <v>15</v>
      </c>
      <c r="L1176" s="2" t="s">
        <v>30</v>
      </c>
    </row>
    <row r="1177" spans="1:20" x14ac:dyDescent="0.25">
      <c r="A1177" s="2">
        <v>331422</v>
      </c>
      <c r="B1177" s="2" t="s">
        <v>3342</v>
      </c>
      <c r="C1177" s="2" t="s">
        <v>612</v>
      </c>
      <c r="D1177" s="2" t="s">
        <v>1076</v>
      </c>
      <c r="E1177" s="2" t="s">
        <v>76</v>
      </c>
      <c r="F1177" s="2">
        <v>27585</v>
      </c>
      <c r="G1177" s="2" t="s">
        <v>213</v>
      </c>
      <c r="H1177" s="2" t="s">
        <v>16</v>
      </c>
      <c r="I1177" s="2" t="s">
        <v>201</v>
      </c>
      <c r="J1177" s="2" t="s">
        <v>1231</v>
      </c>
      <c r="L1177" s="2" t="s">
        <v>18</v>
      </c>
    </row>
    <row r="1178" spans="1:20" x14ac:dyDescent="0.25">
      <c r="A1178" s="2">
        <v>331443</v>
      </c>
      <c r="B1178" s="2" t="s">
        <v>3852</v>
      </c>
      <c r="C1178" s="2" t="s">
        <v>3853</v>
      </c>
      <c r="D1178" s="2" t="s">
        <v>748</v>
      </c>
      <c r="E1178" s="2" t="s">
        <v>76</v>
      </c>
      <c r="F1178" s="2">
        <v>32056</v>
      </c>
      <c r="G1178" s="2" t="s">
        <v>227</v>
      </c>
      <c r="H1178" s="2" t="s">
        <v>16</v>
      </c>
      <c r="I1178" s="2" t="s">
        <v>201</v>
      </c>
      <c r="J1178" s="2" t="s">
        <v>15</v>
      </c>
      <c r="L1178" s="2" t="s">
        <v>37</v>
      </c>
    </row>
    <row r="1179" spans="1:20" x14ac:dyDescent="0.25">
      <c r="A1179" s="2">
        <v>331447</v>
      </c>
      <c r="B1179" s="2" t="s">
        <v>3106</v>
      </c>
      <c r="C1179" s="2" t="s">
        <v>211</v>
      </c>
      <c r="D1179" s="2" t="s">
        <v>212</v>
      </c>
      <c r="E1179" s="2" t="s">
        <v>77</v>
      </c>
      <c r="F1179" s="2">
        <v>36404</v>
      </c>
      <c r="G1179" s="2" t="s">
        <v>18</v>
      </c>
      <c r="H1179" s="2" t="s">
        <v>16</v>
      </c>
      <c r="I1179" s="2" t="s">
        <v>201</v>
      </c>
      <c r="J1179" s="2" t="s">
        <v>1231</v>
      </c>
      <c r="L1179" s="2" t="s">
        <v>18</v>
      </c>
    </row>
    <row r="1180" spans="1:20" x14ac:dyDescent="0.25">
      <c r="A1180" s="2">
        <v>331456</v>
      </c>
      <c r="B1180" s="2" t="s">
        <v>3855</v>
      </c>
      <c r="C1180" s="2" t="s">
        <v>266</v>
      </c>
      <c r="D1180" s="2" t="s">
        <v>449</v>
      </c>
      <c r="E1180" s="2" t="s">
        <v>76</v>
      </c>
      <c r="F1180" s="2">
        <v>35193</v>
      </c>
      <c r="G1180" s="2" t="s">
        <v>18</v>
      </c>
      <c r="H1180" s="2" t="s">
        <v>16</v>
      </c>
      <c r="I1180" s="2" t="s">
        <v>201</v>
      </c>
      <c r="J1180" s="2" t="s">
        <v>1231</v>
      </c>
      <c r="L1180" s="2" t="s">
        <v>18</v>
      </c>
    </row>
    <row r="1181" spans="1:20" x14ac:dyDescent="0.25">
      <c r="A1181" s="2">
        <v>331468</v>
      </c>
      <c r="B1181" s="2" t="s">
        <v>4268</v>
      </c>
      <c r="C1181" s="2" t="s">
        <v>631</v>
      </c>
      <c r="D1181" s="2" t="s">
        <v>551</v>
      </c>
      <c r="E1181" s="2" t="s">
        <v>77</v>
      </c>
      <c r="F1181" s="2">
        <v>36526</v>
      </c>
      <c r="G1181" s="2" t="s">
        <v>18</v>
      </c>
      <c r="H1181" s="2" t="s">
        <v>16</v>
      </c>
      <c r="I1181" s="2" t="s">
        <v>201</v>
      </c>
      <c r="J1181" s="2" t="s">
        <v>15</v>
      </c>
      <c r="L1181" s="2" t="s">
        <v>18</v>
      </c>
    </row>
    <row r="1182" spans="1:20" x14ac:dyDescent="0.25">
      <c r="A1182" s="2">
        <v>331502</v>
      </c>
      <c r="B1182" s="2" t="s">
        <v>3857</v>
      </c>
      <c r="C1182" s="2" t="s">
        <v>362</v>
      </c>
      <c r="D1182" s="2" t="s">
        <v>519</v>
      </c>
      <c r="E1182" s="2" t="s">
        <v>77</v>
      </c>
      <c r="F1182" s="2">
        <v>34131</v>
      </c>
      <c r="G1182" s="2" t="s">
        <v>869</v>
      </c>
      <c r="H1182" s="2" t="s">
        <v>16</v>
      </c>
      <c r="I1182" s="2" t="s">
        <v>201</v>
      </c>
      <c r="J1182" s="2" t="s">
        <v>1231</v>
      </c>
      <c r="L1182" s="2" t="s">
        <v>30</v>
      </c>
    </row>
    <row r="1183" spans="1:20" x14ac:dyDescent="0.25">
      <c r="A1183" s="2">
        <v>331515</v>
      </c>
      <c r="B1183" s="2" t="s">
        <v>3043</v>
      </c>
      <c r="C1183" s="2" t="s">
        <v>1076</v>
      </c>
      <c r="D1183" s="2" t="s">
        <v>439</v>
      </c>
      <c r="E1183" s="2" t="s">
        <v>77</v>
      </c>
      <c r="F1183" s="2">
        <v>33239</v>
      </c>
      <c r="G1183" s="2" t="s">
        <v>333</v>
      </c>
      <c r="H1183" s="2" t="s">
        <v>16</v>
      </c>
      <c r="I1183" s="2" t="s">
        <v>201</v>
      </c>
      <c r="J1183" s="2" t="s">
        <v>1231</v>
      </c>
      <c r="L1183" s="2" t="s">
        <v>30</v>
      </c>
    </row>
    <row r="1184" spans="1:20" x14ac:dyDescent="0.25">
      <c r="A1184" s="2">
        <v>331517</v>
      </c>
      <c r="B1184" s="2" t="s">
        <v>3860</v>
      </c>
      <c r="C1184" s="2" t="s">
        <v>347</v>
      </c>
      <c r="D1184" s="2" t="s">
        <v>432</v>
      </c>
      <c r="E1184" s="2" t="s">
        <v>77</v>
      </c>
      <c r="F1184" s="2">
        <v>30063</v>
      </c>
      <c r="G1184" s="2" t="s">
        <v>18</v>
      </c>
      <c r="H1184" s="2" t="s">
        <v>16</v>
      </c>
      <c r="I1184" s="2" t="s">
        <v>201</v>
      </c>
      <c r="J1184" s="2" t="s">
        <v>1231</v>
      </c>
      <c r="L1184" s="2" t="s">
        <v>18</v>
      </c>
    </row>
    <row r="1185" spans="1:12" x14ac:dyDescent="0.25">
      <c r="A1185" s="2">
        <v>331534</v>
      </c>
      <c r="B1185" s="2" t="s">
        <v>4269</v>
      </c>
      <c r="C1185" s="2" t="s">
        <v>414</v>
      </c>
      <c r="D1185" s="2" t="s">
        <v>237</v>
      </c>
      <c r="E1185" s="2" t="s">
        <v>76</v>
      </c>
      <c r="F1185" s="2">
        <v>36208</v>
      </c>
      <c r="G1185" s="2" t="s">
        <v>18</v>
      </c>
      <c r="H1185" s="2" t="s">
        <v>16</v>
      </c>
      <c r="I1185" s="2" t="s">
        <v>201</v>
      </c>
      <c r="J1185" s="2" t="s">
        <v>1231</v>
      </c>
      <c r="L1185" s="2" t="s">
        <v>18</v>
      </c>
    </row>
    <row r="1186" spans="1:12" x14ac:dyDescent="0.25">
      <c r="A1186" s="2">
        <v>331536</v>
      </c>
      <c r="B1186" s="2" t="s">
        <v>2774</v>
      </c>
      <c r="C1186" s="2" t="s">
        <v>366</v>
      </c>
      <c r="D1186" s="2" t="s">
        <v>926</v>
      </c>
      <c r="E1186" s="2" t="s">
        <v>76</v>
      </c>
      <c r="F1186" s="2">
        <v>35952</v>
      </c>
      <c r="G1186" s="2" t="s">
        <v>18</v>
      </c>
      <c r="H1186" s="2" t="s">
        <v>16</v>
      </c>
      <c r="I1186" s="2" t="s">
        <v>201</v>
      </c>
      <c r="J1186" s="2" t="s">
        <v>15</v>
      </c>
      <c r="L1186" s="2" t="s">
        <v>18</v>
      </c>
    </row>
    <row r="1187" spans="1:12" x14ac:dyDescent="0.25">
      <c r="A1187" s="2">
        <v>331538</v>
      </c>
      <c r="B1187" s="2" t="s">
        <v>4270</v>
      </c>
      <c r="C1187" s="2" t="s">
        <v>252</v>
      </c>
      <c r="D1187" s="2" t="s">
        <v>1936</v>
      </c>
      <c r="E1187" s="2" t="s">
        <v>77</v>
      </c>
      <c r="F1187" s="2">
        <v>28310</v>
      </c>
      <c r="G1187" s="2" t="s">
        <v>2998</v>
      </c>
      <c r="H1187" s="2" t="s">
        <v>16</v>
      </c>
      <c r="I1187" s="2" t="s">
        <v>201</v>
      </c>
      <c r="J1187" s="2" t="s">
        <v>1231</v>
      </c>
      <c r="L1187" s="2" t="s">
        <v>30</v>
      </c>
    </row>
    <row r="1188" spans="1:12" x14ac:dyDescent="0.25">
      <c r="A1188" s="2">
        <v>331539</v>
      </c>
      <c r="B1188" s="2" t="s">
        <v>3077</v>
      </c>
      <c r="C1188" s="2" t="s">
        <v>281</v>
      </c>
      <c r="D1188" s="2" t="s">
        <v>543</v>
      </c>
      <c r="E1188" s="2" t="s">
        <v>77</v>
      </c>
      <c r="F1188" s="2">
        <v>35202</v>
      </c>
      <c r="G1188" s="2" t="s">
        <v>18</v>
      </c>
      <c r="H1188" s="2" t="s">
        <v>16</v>
      </c>
      <c r="I1188" s="2" t="s">
        <v>201</v>
      </c>
      <c r="J1188" s="2" t="s">
        <v>1268</v>
      </c>
      <c r="L1188" s="2" t="s">
        <v>18</v>
      </c>
    </row>
    <row r="1189" spans="1:12" x14ac:dyDescent="0.25">
      <c r="A1189" s="2">
        <v>331547</v>
      </c>
      <c r="B1189" s="2" t="s">
        <v>3861</v>
      </c>
      <c r="C1189" s="2" t="s">
        <v>246</v>
      </c>
      <c r="D1189" s="2" t="s">
        <v>756</v>
      </c>
      <c r="E1189" s="2" t="s">
        <v>76</v>
      </c>
      <c r="F1189" s="2">
        <v>29061</v>
      </c>
      <c r="G1189" s="2" t="s">
        <v>213</v>
      </c>
      <c r="H1189" s="2" t="s">
        <v>16</v>
      </c>
      <c r="I1189" s="2" t="s">
        <v>201</v>
      </c>
      <c r="J1189" s="2" t="s">
        <v>1231</v>
      </c>
      <c r="L1189" s="2" t="s">
        <v>18</v>
      </c>
    </row>
    <row r="1190" spans="1:12" x14ac:dyDescent="0.25">
      <c r="A1190" s="2">
        <v>331601</v>
      </c>
      <c r="B1190" s="2" t="s">
        <v>2985</v>
      </c>
      <c r="C1190" s="2" t="s">
        <v>246</v>
      </c>
      <c r="D1190" s="2" t="s">
        <v>632</v>
      </c>
      <c r="E1190" s="2" t="s">
        <v>76</v>
      </c>
      <c r="F1190" s="2">
        <v>33208</v>
      </c>
      <c r="G1190" s="2" t="s">
        <v>61</v>
      </c>
      <c r="H1190" s="2" t="s">
        <v>16</v>
      </c>
      <c r="I1190" s="2" t="s">
        <v>201</v>
      </c>
      <c r="J1190" s="2" t="s">
        <v>1231</v>
      </c>
      <c r="L1190" s="2" t="s">
        <v>61</v>
      </c>
    </row>
    <row r="1191" spans="1:12" x14ac:dyDescent="0.25">
      <c r="A1191" s="2">
        <v>331609</v>
      </c>
      <c r="B1191" s="2" t="s">
        <v>3132</v>
      </c>
      <c r="C1191" s="2" t="s">
        <v>229</v>
      </c>
      <c r="D1191" s="2" t="s">
        <v>861</v>
      </c>
      <c r="E1191" s="2" t="s">
        <v>76</v>
      </c>
      <c r="F1191" s="2">
        <v>31654</v>
      </c>
      <c r="G1191" s="2" t="s">
        <v>18</v>
      </c>
      <c r="H1191" s="2" t="s">
        <v>16</v>
      </c>
      <c r="I1191" s="2" t="s">
        <v>201</v>
      </c>
      <c r="J1191" s="2" t="s">
        <v>1231</v>
      </c>
      <c r="L1191" s="2" t="s">
        <v>18</v>
      </c>
    </row>
    <row r="1192" spans="1:12" x14ac:dyDescent="0.25">
      <c r="A1192" s="2">
        <v>331611</v>
      </c>
      <c r="B1192" s="2" t="s">
        <v>3862</v>
      </c>
      <c r="C1192" s="2" t="s">
        <v>229</v>
      </c>
      <c r="D1192" s="2" t="s">
        <v>614</v>
      </c>
      <c r="E1192" s="2" t="s">
        <v>76</v>
      </c>
      <c r="F1192" s="2">
        <v>34413</v>
      </c>
      <c r="G1192" s="2" t="s">
        <v>668</v>
      </c>
      <c r="H1192" s="2" t="s">
        <v>16</v>
      </c>
      <c r="I1192" s="2" t="s">
        <v>201</v>
      </c>
      <c r="J1192" s="2" t="s">
        <v>1231</v>
      </c>
      <c r="L1192" s="2" t="s">
        <v>18</v>
      </c>
    </row>
    <row r="1193" spans="1:12" x14ac:dyDescent="0.25">
      <c r="A1193" s="2">
        <v>331613</v>
      </c>
      <c r="B1193" s="2" t="s">
        <v>2961</v>
      </c>
      <c r="C1193" s="2" t="s">
        <v>342</v>
      </c>
      <c r="D1193" s="2" t="s">
        <v>883</v>
      </c>
      <c r="E1193" s="2" t="s">
        <v>77</v>
      </c>
      <c r="F1193" s="2">
        <v>28126</v>
      </c>
      <c r="G1193" s="2" t="s">
        <v>549</v>
      </c>
      <c r="H1193" s="2" t="s">
        <v>19</v>
      </c>
      <c r="I1193" s="2" t="s">
        <v>201</v>
      </c>
      <c r="J1193" s="2" t="s">
        <v>1231</v>
      </c>
      <c r="L1193" s="2" t="s">
        <v>18</v>
      </c>
    </row>
    <row r="1194" spans="1:12" x14ac:dyDescent="0.25">
      <c r="A1194" s="2">
        <v>331621</v>
      </c>
      <c r="B1194" s="2" t="s">
        <v>4271</v>
      </c>
      <c r="C1194" s="2" t="s">
        <v>497</v>
      </c>
      <c r="D1194" s="2" t="s">
        <v>269</v>
      </c>
      <c r="E1194" s="2" t="s">
        <v>77</v>
      </c>
      <c r="F1194" s="2">
        <v>34608</v>
      </c>
      <c r="G1194" s="2" t="s">
        <v>4272</v>
      </c>
      <c r="H1194" s="2" t="s">
        <v>16</v>
      </c>
      <c r="I1194" s="2" t="s">
        <v>201</v>
      </c>
      <c r="J1194" s="2" t="s">
        <v>1231</v>
      </c>
      <c r="L1194" s="2" t="s">
        <v>58</v>
      </c>
    </row>
    <row r="1195" spans="1:12" x14ac:dyDescent="0.25">
      <c r="A1195" s="2">
        <v>331630</v>
      </c>
      <c r="B1195" s="2" t="s">
        <v>3863</v>
      </c>
      <c r="C1195" s="2" t="s">
        <v>273</v>
      </c>
      <c r="D1195" s="2" t="s">
        <v>270</v>
      </c>
      <c r="E1195" s="2" t="s">
        <v>76</v>
      </c>
      <c r="F1195" s="2">
        <v>33062</v>
      </c>
      <c r="G1195" s="2" t="s">
        <v>1747</v>
      </c>
      <c r="H1195" s="2" t="s">
        <v>16</v>
      </c>
      <c r="I1195" s="2" t="s">
        <v>201</v>
      </c>
      <c r="J1195" s="2" t="s">
        <v>1231</v>
      </c>
      <c r="L1195" s="2" t="s">
        <v>18</v>
      </c>
    </row>
    <row r="1196" spans="1:12" x14ac:dyDescent="0.25">
      <c r="A1196" s="2">
        <v>331633</v>
      </c>
      <c r="B1196" s="2" t="s">
        <v>2284</v>
      </c>
      <c r="C1196" s="2" t="s">
        <v>221</v>
      </c>
      <c r="D1196" s="2" t="s">
        <v>1860</v>
      </c>
      <c r="E1196" s="2" t="s">
        <v>77</v>
      </c>
      <c r="F1196" s="2">
        <v>28611</v>
      </c>
      <c r="G1196" s="2" t="s">
        <v>936</v>
      </c>
      <c r="H1196" s="2" t="s">
        <v>16</v>
      </c>
      <c r="I1196" s="2" t="s">
        <v>201</v>
      </c>
      <c r="J1196" s="2" t="s">
        <v>1231</v>
      </c>
      <c r="L1196" s="2" t="s">
        <v>30</v>
      </c>
    </row>
    <row r="1197" spans="1:12" x14ac:dyDescent="0.25">
      <c r="A1197" s="2">
        <v>331642</v>
      </c>
      <c r="B1197" s="2" t="s">
        <v>3864</v>
      </c>
      <c r="C1197" s="2" t="s">
        <v>652</v>
      </c>
      <c r="D1197" s="2" t="s">
        <v>348</v>
      </c>
      <c r="E1197" s="2" t="s">
        <v>76</v>
      </c>
      <c r="F1197" s="2">
        <v>32134</v>
      </c>
      <c r="G1197" s="2" t="s">
        <v>67</v>
      </c>
      <c r="H1197" s="2" t="s">
        <v>16</v>
      </c>
      <c r="I1197" s="2" t="s">
        <v>201</v>
      </c>
      <c r="J1197" s="2" t="s">
        <v>1231</v>
      </c>
      <c r="L1197" s="2" t="s">
        <v>18</v>
      </c>
    </row>
    <row r="1198" spans="1:12" x14ac:dyDescent="0.25">
      <c r="A1198" s="2">
        <v>331663</v>
      </c>
      <c r="B1198" s="2" t="s">
        <v>3865</v>
      </c>
      <c r="C1198" s="2" t="s">
        <v>362</v>
      </c>
      <c r="D1198" s="2" t="s">
        <v>908</v>
      </c>
      <c r="E1198" s="2" t="s">
        <v>77</v>
      </c>
      <c r="F1198" s="2">
        <v>36526</v>
      </c>
      <c r="G1198" s="2" t="s">
        <v>18</v>
      </c>
      <c r="H1198" s="2" t="s">
        <v>16</v>
      </c>
      <c r="I1198" s="2" t="s">
        <v>201</v>
      </c>
      <c r="J1198" s="2" t="s">
        <v>15</v>
      </c>
      <c r="L1198" s="2" t="s">
        <v>18</v>
      </c>
    </row>
    <row r="1199" spans="1:12" x14ac:dyDescent="0.25">
      <c r="A1199" s="2">
        <v>331664</v>
      </c>
      <c r="B1199" s="2" t="s">
        <v>3343</v>
      </c>
      <c r="C1199" s="2" t="s">
        <v>214</v>
      </c>
      <c r="D1199" s="2" t="s">
        <v>278</v>
      </c>
      <c r="E1199" s="2" t="s">
        <v>77</v>
      </c>
      <c r="F1199" s="2">
        <v>34895</v>
      </c>
      <c r="G1199" s="2" t="s">
        <v>18</v>
      </c>
      <c r="H1199" s="2" t="s">
        <v>16</v>
      </c>
      <c r="I1199" s="2" t="s">
        <v>201</v>
      </c>
      <c r="J1199" s="2" t="s">
        <v>1231</v>
      </c>
      <c r="L1199" s="2" t="s">
        <v>18</v>
      </c>
    </row>
    <row r="1200" spans="1:12" x14ac:dyDescent="0.25">
      <c r="A1200" s="2">
        <v>331685</v>
      </c>
      <c r="B1200" s="2" t="s">
        <v>3867</v>
      </c>
      <c r="C1200" s="2" t="s">
        <v>3868</v>
      </c>
      <c r="D1200" s="2" t="s">
        <v>3869</v>
      </c>
      <c r="E1200" s="2" t="s">
        <v>76</v>
      </c>
      <c r="F1200" s="2">
        <v>36429</v>
      </c>
      <c r="G1200" s="2" t="s">
        <v>355</v>
      </c>
      <c r="H1200" s="2" t="s">
        <v>16</v>
      </c>
      <c r="I1200" s="2" t="s">
        <v>201</v>
      </c>
      <c r="J1200" s="2" t="s">
        <v>1231</v>
      </c>
      <c r="L1200" s="2" t="s">
        <v>18</v>
      </c>
    </row>
    <row r="1201" spans="1:12" x14ac:dyDescent="0.25">
      <c r="A1201" s="2">
        <v>331688</v>
      </c>
      <c r="B1201" s="2" t="s">
        <v>4273</v>
      </c>
      <c r="C1201" s="2" t="s">
        <v>4274</v>
      </c>
      <c r="D1201" s="2" t="s">
        <v>960</v>
      </c>
      <c r="E1201" s="2" t="s">
        <v>76</v>
      </c>
      <c r="F1201" s="2">
        <v>36474</v>
      </c>
      <c r="G1201" s="2" t="s">
        <v>58</v>
      </c>
      <c r="H1201" s="2" t="s">
        <v>16</v>
      </c>
      <c r="I1201" s="2" t="s">
        <v>201</v>
      </c>
      <c r="J1201" s="2" t="s">
        <v>15</v>
      </c>
      <c r="L1201" s="2" t="s">
        <v>30</v>
      </c>
    </row>
    <row r="1202" spans="1:12" x14ac:dyDescent="0.25">
      <c r="A1202" s="2">
        <v>331690</v>
      </c>
      <c r="B1202" s="2" t="s">
        <v>2780</v>
      </c>
      <c r="C1202" s="2" t="s">
        <v>569</v>
      </c>
      <c r="D1202" s="2" t="s">
        <v>232</v>
      </c>
      <c r="E1202" s="2" t="s">
        <v>76</v>
      </c>
      <c r="F1202" s="2">
        <v>36503</v>
      </c>
      <c r="G1202" s="2" t="s">
        <v>408</v>
      </c>
      <c r="H1202" s="2" t="s">
        <v>16</v>
      </c>
      <c r="I1202" s="2" t="s">
        <v>201</v>
      </c>
      <c r="J1202" s="2" t="s">
        <v>15</v>
      </c>
      <c r="L1202" s="2" t="s">
        <v>30</v>
      </c>
    </row>
    <row r="1203" spans="1:12" x14ac:dyDescent="0.25">
      <c r="A1203" s="2">
        <v>331695</v>
      </c>
      <c r="B1203" s="2" t="s">
        <v>3870</v>
      </c>
      <c r="C1203" s="2" t="s">
        <v>440</v>
      </c>
      <c r="D1203" s="2" t="s">
        <v>513</v>
      </c>
      <c r="E1203" s="2" t="s">
        <v>77</v>
      </c>
      <c r="F1203" s="2">
        <v>31128</v>
      </c>
      <c r="G1203" s="2" t="s">
        <v>2479</v>
      </c>
      <c r="H1203" s="2" t="s">
        <v>16</v>
      </c>
      <c r="I1203" s="2" t="s">
        <v>201</v>
      </c>
      <c r="J1203" s="2" t="s">
        <v>1231</v>
      </c>
      <c r="L1203" s="2" t="s">
        <v>70</v>
      </c>
    </row>
    <row r="1204" spans="1:12" x14ac:dyDescent="0.25">
      <c r="A1204" s="2">
        <v>331698</v>
      </c>
      <c r="B1204" s="2" t="s">
        <v>3133</v>
      </c>
      <c r="C1204" s="2" t="s">
        <v>229</v>
      </c>
      <c r="D1204" s="2" t="s">
        <v>323</v>
      </c>
      <c r="E1204" s="2" t="s">
        <v>77</v>
      </c>
      <c r="F1204" s="2">
        <v>35872</v>
      </c>
      <c r="G1204" s="2" t="s">
        <v>227</v>
      </c>
      <c r="H1204" s="2" t="s">
        <v>16</v>
      </c>
      <c r="I1204" s="2" t="s">
        <v>201</v>
      </c>
      <c r="J1204" s="2" t="s">
        <v>1231</v>
      </c>
      <c r="L1204" s="2" t="s">
        <v>30</v>
      </c>
    </row>
    <row r="1205" spans="1:12" x14ac:dyDescent="0.25">
      <c r="A1205" s="2">
        <v>331701</v>
      </c>
      <c r="B1205" s="2" t="s">
        <v>4275</v>
      </c>
      <c r="C1205" s="2" t="s">
        <v>975</v>
      </c>
      <c r="D1205" s="2" t="s">
        <v>4276</v>
      </c>
      <c r="E1205" s="2" t="s">
        <v>77</v>
      </c>
      <c r="F1205" s="2">
        <v>31636</v>
      </c>
      <c r="G1205" s="2" t="s">
        <v>213</v>
      </c>
      <c r="H1205" s="2" t="s">
        <v>16</v>
      </c>
      <c r="I1205" s="2" t="s">
        <v>201</v>
      </c>
      <c r="J1205" s="2" t="s">
        <v>1231</v>
      </c>
      <c r="L1205" s="2" t="s">
        <v>30</v>
      </c>
    </row>
    <row r="1206" spans="1:12" x14ac:dyDescent="0.25">
      <c r="A1206" s="2">
        <v>331702</v>
      </c>
      <c r="B1206" s="2" t="s">
        <v>2743</v>
      </c>
      <c r="C1206" s="2" t="s">
        <v>229</v>
      </c>
      <c r="D1206" s="2" t="s">
        <v>937</v>
      </c>
      <c r="E1206" s="2" t="s">
        <v>77</v>
      </c>
      <c r="F1206" s="2">
        <v>30245</v>
      </c>
      <c r="G1206" s="2" t="s">
        <v>18</v>
      </c>
      <c r="H1206" s="2" t="s">
        <v>16</v>
      </c>
      <c r="I1206" s="2" t="s">
        <v>201</v>
      </c>
      <c r="J1206" s="2" t="s">
        <v>1231</v>
      </c>
      <c r="L1206" s="2" t="s">
        <v>18</v>
      </c>
    </row>
    <row r="1207" spans="1:12" x14ac:dyDescent="0.25">
      <c r="A1207" s="2">
        <v>331710</v>
      </c>
      <c r="B1207" s="2" t="s">
        <v>3871</v>
      </c>
      <c r="C1207" s="2" t="s">
        <v>263</v>
      </c>
      <c r="D1207" s="2" t="s">
        <v>1304</v>
      </c>
      <c r="E1207" s="2" t="s">
        <v>76</v>
      </c>
      <c r="F1207" s="2">
        <v>33462</v>
      </c>
      <c r="G1207" s="2" t="s">
        <v>1410</v>
      </c>
      <c r="H1207" s="2" t="s">
        <v>16</v>
      </c>
      <c r="I1207" s="2" t="s">
        <v>201</v>
      </c>
      <c r="J1207" s="2" t="s">
        <v>1231</v>
      </c>
      <c r="L1207" s="2" t="s">
        <v>30</v>
      </c>
    </row>
    <row r="1208" spans="1:12" x14ac:dyDescent="0.25">
      <c r="A1208" s="2">
        <v>331720</v>
      </c>
      <c r="B1208" s="2" t="s">
        <v>3421</v>
      </c>
      <c r="C1208" s="2" t="s">
        <v>623</v>
      </c>
      <c r="D1208" s="2" t="s">
        <v>283</v>
      </c>
      <c r="E1208" s="2" t="s">
        <v>76</v>
      </c>
      <c r="F1208" s="2">
        <v>35307</v>
      </c>
      <c r="G1208" s="2" t="s">
        <v>18</v>
      </c>
      <c r="H1208" s="2" t="s">
        <v>16</v>
      </c>
      <c r="I1208" s="2" t="s">
        <v>201</v>
      </c>
      <c r="J1208" s="2" t="s">
        <v>1231</v>
      </c>
      <c r="L1208" s="2" t="s">
        <v>18</v>
      </c>
    </row>
    <row r="1209" spans="1:12" x14ac:dyDescent="0.25">
      <c r="A1209" s="2">
        <v>331740</v>
      </c>
      <c r="B1209" s="2" t="s">
        <v>3873</v>
      </c>
      <c r="C1209" s="2" t="s">
        <v>3874</v>
      </c>
      <c r="D1209" s="2" t="s">
        <v>500</v>
      </c>
      <c r="E1209" s="2" t="s">
        <v>76</v>
      </c>
      <c r="F1209" s="2">
        <v>31427</v>
      </c>
      <c r="G1209" s="2" t="s">
        <v>3875</v>
      </c>
      <c r="H1209" s="2" t="s">
        <v>16</v>
      </c>
      <c r="I1209" s="2" t="s">
        <v>201</v>
      </c>
      <c r="J1209" s="2" t="s">
        <v>15</v>
      </c>
      <c r="L1209" s="2" t="s">
        <v>37</v>
      </c>
    </row>
    <row r="1210" spans="1:12" x14ac:dyDescent="0.25">
      <c r="A1210" s="2">
        <v>331747</v>
      </c>
      <c r="B1210" s="2" t="s">
        <v>2665</v>
      </c>
      <c r="C1210" s="2" t="s">
        <v>246</v>
      </c>
      <c r="D1210" s="2" t="s">
        <v>452</v>
      </c>
      <c r="E1210" s="2" t="s">
        <v>76</v>
      </c>
      <c r="F1210" s="2">
        <v>33301</v>
      </c>
      <c r="G1210" s="2" t="s">
        <v>451</v>
      </c>
      <c r="H1210" s="2" t="s">
        <v>16</v>
      </c>
      <c r="I1210" s="2" t="s">
        <v>201</v>
      </c>
      <c r="J1210" s="2" t="s">
        <v>1231</v>
      </c>
      <c r="L1210" s="2" t="s">
        <v>58</v>
      </c>
    </row>
    <row r="1211" spans="1:12" x14ac:dyDescent="0.25">
      <c r="A1211" s="2">
        <v>331750</v>
      </c>
      <c r="B1211" s="2" t="s">
        <v>2975</v>
      </c>
      <c r="C1211" s="2" t="s">
        <v>246</v>
      </c>
      <c r="D1211" s="2" t="s">
        <v>224</v>
      </c>
      <c r="E1211" s="2" t="s">
        <v>77</v>
      </c>
      <c r="F1211" s="2">
        <v>35999</v>
      </c>
      <c r="G1211" s="2" t="s">
        <v>18</v>
      </c>
      <c r="H1211" s="2" t="s">
        <v>16</v>
      </c>
      <c r="I1211" s="2" t="s">
        <v>201</v>
      </c>
      <c r="J1211" s="2" t="s">
        <v>1231</v>
      </c>
      <c r="L1211" s="2" t="s">
        <v>18</v>
      </c>
    </row>
    <row r="1212" spans="1:12" x14ac:dyDescent="0.25">
      <c r="A1212" s="2">
        <v>331758</v>
      </c>
      <c r="B1212" s="2" t="s">
        <v>4277</v>
      </c>
      <c r="C1212" s="2" t="s">
        <v>297</v>
      </c>
      <c r="D1212" s="2" t="s">
        <v>219</v>
      </c>
      <c r="E1212" s="2" t="s">
        <v>76</v>
      </c>
      <c r="F1212" s="2">
        <v>36407</v>
      </c>
      <c r="G1212" s="2" t="s">
        <v>18</v>
      </c>
      <c r="H1212" s="2" t="s">
        <v>16</v>
      </c>
      <c r="I1212" s="2" t="s">
        <v>201</v>
      </c>
      <c r="J1212" s="2" t="s">
        <v>1231</v>
      </c>
      <c r="L1212" s="2" t="s">
        <v>18</v>
      </c>
    </row>
    <row r="1213" spans="1:12" x14ac:dyDescent="0.25">
      <c r="A1213" s="2">
        <v>331760</v>
      </c>
      <c r="B1213" s="2" t="s">
        <v>3876</v>
      </c>
      <c r="C1213" s="2" t="s">
        <v>229</v>
      </c>
      <c r="D1213" s="2" t="s">
        <v>446</v>
      </c>
      <c r="E1213" s="2" t="s">
        <v>76</v>
      </c>
      <c r="F1213" s="2">
        <v>36232</v>
      </c>
      <c r="G1213" s="2" t="s">
        <v>18</v>
      </c>
      <c r="H1213" s="2" t="s">
        <v>16</v>
      </c>
      <c r="I1213" s="2" t="s">
        <v>201</v>
      </c>
      <c r="J1213" s="2" t="s">
        <v>1268</v>
      </c>
      <c r="L1213" s="2" t="s">
        <v>18</v>
      </c>
    </row>
    <row r="1214" spans="1:12" x14ac:dyDescent="0.25">
      <c r="A1214" s="2">
        <v>331762</v>
      </c>
      <c r="B1214" s="2" t="s">
        <v>4278</v>
      </c>
      <c r="C1214" s="2" t="s">
        <v>248</v>
      </c>
      <c r="D1214" s="2" t="s">
        <v>850</v>
      </c>
      <c r="E1214" s="2" t="s">
        <v>76</v>
      </c>
      <c r="F1214" s="2">
        <v>36165</v>
      </c>
      <c r="G1214" s="2" t="s">
        <v>18</v>
      </c>
      <c r="H1214" s="2" t="s">
        <v>16</v>
      </c>
      <c r="I1214" s="2" t="s">
        <v>201</v>
      </c>
      <c r="J1214" s="2" t="s">
        <v>1231</v>
      </c>
      <c r="L1214" s="2" t="s">
        <v>18</v>
      </c>
    </row>
    <row r="1215" spans="1:12" x14ac:dyDescent="0.25">
      <c r="A1215" s="2">
        <v>331771</v>
      </c>
      <c r="B1215" s="2" t="s">
        <v>3877</v>
      </c>
      <c r="C1215" s="2" t="s">
        <v>379</v>
      </c>
      <c r="D1215" s="2" t="s">
        <v>832</v>
      </c>
      <c r="E1215" s="2" t="s">
        <v>77</v>
      </c>
      <c r="F1215" s="2">
        <v>33401</v>
      </c>
      <c r="G1215" s="2" t="s">
        <v>1534</v>
      </c>
      <c r="H1215" s="2" t="s">
        <v>16</v>
      </c>
      <c r="I1215" s="2" t="s">
        <v>201</v>
      </c>
      <c r="J1215" s="2" t="s">
        <v>1231</v>
      </c>
      <c r="L1215" s="2" t="s">
        <v>30</v>
      </c>
    </row>
    <row r="1216" spans="1:12" x14ac:dyDescent="0.25">
      <c r="A1216" s="2">
        <v>331785</v>
      </c>
      <c r="B1216" s="2" t="s">
        <v>4279</v>
      </c>
      <c r="C1216" s="2" t="s">
        <v>229</v>
      </c>
      <c r="D1216" s="2" t="s">
        <v>232</v>
      </c>
      <c r="E1216" s="2" t="s">
        <v>76</v>
      </c>
      <c r="F1216" s="2">
        <v>29376</v>
      </c>
      <c r="G1216" s="2" t="s">
        <v>1480</v>
      </c>
      <c r="H1216" s="2" t="s">
        <v>16</v>
      </c>
      <c r="I1216" s="2" t="s">
        <v>201</v>
      </c>
      <c r="J1216" s="2" t="s">
        <v>1231</v>
      </c>
      <c r="L1216" s="2" t="s">
        <v>30</v>
      </c>
    </row>
    <row r="1217" spans="1:20" x14ac:dyDescent="0.25">
      <c r="A1217" s="2">
        <v>331795</v>
      </c>
      <c r="B1217" s="2" t="s">
        <v>3878</v>
      </c>
      <c r="C1217" s="2" t="s">
        <v>220</v>
      </c>
      <c r="D1217" s="2" t="s">
        <v>558</v>
      </c>
      <c r="E1217" s="2" t="s">
        <v>76</v>
      </c>
      <c r="F1217" s="2">
        <v>35923</v>
      </c>
      <c r="G1217" s="2" t="s">
        <v>361</v>
      </c>
      <c r="H1217" s="2" t="s">
        <v>16</v>
      </c>
      <c r="I1217" s="2" t="s">
        <v>201</v>
      </c>
      <c r="J1217" s="2" t="s">
        <v>1231</v>
      </c>
      <c r="L1217" s="2" t="s">
        <v>18</v>
      </c>
    </row>
    <row r="1218" spans="1:20" x14ac:dyDescent="0.25">
      <c r="A1218" s="2">
        <v>331802</v>
      </c>
      <c r="B1218" s="2" t="s">
        <v>3879</v>
      </c>
      <c r="C1218" s="2" t="s">
        <v>666</v>
      </c>
      <c r="D1218" s="2" t="s">
        <v>1460</v>
      </c>
      <c r="E1218" s="2" t="s">
        <v>76</v>
      </c>
      <c r="F1218" s="2">
        <v>34529</v>
      </c>
      <c r="G1218" s="2" t="s">
        <v>3880</v>
      </c>
      <c r="H1218" s="2" t="s">
        <v>16</v>
      </c>
      <c r="I1218" s="2" t="s">
        <v>201</v>
      </c>
      <c r="J1218" s="2" t="s">
        <v>1231</v>
      </c>
      <c r="L1218" s="2" t="s">
        <v>55</v>
      </c>
    </row>
    <row r="1219" spans="1:20" x14ac:dyDescent="0.25">
      <c r="A1219" s="2">
        <v>331806</v>
      </c>
      <c r="B1219" s="2" t="s">
        <v>2538</v>
      </c>
      <c r="C1219" s="2" t="s">
        <v>663</v>
      </c>
      <c r="D1219" s="2" t="s">
        <v>1381</v>
      </c>
      <c r="E1219" s="2" t="s">
        <v>77</v>
      </c>
      <c r="F1219" s="2">
        <v>30827</v>
      </c>
      <c r="G1219" s="2" t="s">
        <v>18</v>
      </c>
      <c r="H1219" s="2" t="s">
        <v>16</v>
      </c>
      <c r="I1219" s="2" t="s">
        <v>201</v>
      </c>
      <c r="J1219" s="2" t="s">
        <v>1231</v>
      </c>
      <c r="L1219" s="2" t="s">
        <v>18</v>
      </c>
    </row>
    <row r="1220" spans="1:20" x14ac:dyDescent="0.25">
      <c r="A1220" s="2">
        <v>331810</v>
      </c>
      <c r="B1220" s="2" t="s">
        <v>2601</v>
      </c>
      <c r="C1220" s="2" t="s">
        <v>2602</v>
      </c>
      <c r="D1220" s="2" t="s">
        <v>237</v>
      </c>
      <c r="E1220" s="2" t="s">
        <v>77</v>
      </c>
      <c r="F1220" s="2">
        <v>31048</v>
      </c>
      <c r="G1220" s="2" t="s">
        <v>1575</v>
      </c>
      <c r="H1220" s="2" t="s">
        <v>16</v>
      </c>
      <c r="I1220" s="2" t="s">
        <v>201</v>
      </c>
      <c r="J1220" s="2" t="s">
        <v>15</v>
      </c>
      <c r="L1220" s="2" t="s">
        <v>1736</v>
      </c>
    </row>
    <row r="1221" spans="1:20" x14ac:dyDescent="0.25">
      <c r="A1221" s="2">
        <v>331817</v>
      </c>
      <c r="B1221" s="2" t="s">
        <v>2588</v>
      </c>
      <c r="C1221" s="2" t="s">
        <v>2589</v>
      </c>
      <c r="D1221" s="2" t="s">
        <v>2590</v>
      </c>
      <c r="E1221" s="2" t="s">
        <v>77</v>
      </c>
      <c r="F1221" s="2">
        <v>31810</v>
      </c>
      <c r="G1221" s="2" t="s">
        <v>213</v>
      </c>
      <c r="H1221" s="2" t="s">
        <v>16</v>
      </c>
      <c r="I1221" s="2" t="s">
        <v>201</v>
      </c>
      <c r="R1221" s="2">
        <v>5033</v>
      </c>
      <c r="S1221" s="2">
        <v>45512</v>
      </c>
      <c r="T1221" s="2">
        <v>40000</v>
      </c>
    </row>
    <row r="1222" spans="1:20" x14ac:dyDescent="0.25">
      <c r="A1222" s="2">
        <v>331826</v>
      </c>
      <c r="B1222" s="2" t="s">
        <v>2341</v>
      </c>
      <c r="C1222" s="2" t="s">
        <v>352</v>
      </c>
      <c r="D1222" s="2" t="s">
        <v>212</v>
      </c>
      <c r="E1222" s="2" t="s">
        <v>76</v>
      </c>
      <c r="F1222" s="2">
        <v>33605</v>
      </c>
      <c r="G1222" s="2" t="s">
        <v>2266</v>
      </c>
      <c r="H1222" s="2" t="s">
        <v>16</v>
      </c>
      <c r="I1222" s="2" t="s">
        <v>201</v>
      </c>
      <c r="J1222" s="2" t="s">
        <v>1231</v>
      </c>
      <c r="L1222" s="2" t="s">
        <v>47</v>
      </c>
    </row>
    <row r="1223" spans="1:20" x14ac:dyDescent="0.25">
      <c r="A1223" s="2">
        <v>331835</v>
      </c>
      <c r="B1223" s="2" t="s">
        <v>3344</v>
      </c>
      <c r="C1223" s="2" t="s">
        <v>229</v>
      </c>
      <c r="D1223" s="2" t="s">
        <v>999</v>
      </c>
      <c r="E1223" s="2" t="s">
        <v>77</v>
      </c>
      <c r="F1223" s="2">
        <v>33348</v>
      </c>
      <c r="G1223" s="2" t="s">
        <v>213</v>
      </c>
      <c r="H1223" s="2" t="s">
        <v>16</v>
      </c>
      <c r="I1223" s="2" t="s">
        <v>201</v>
      </c>
      <c r="J1223" s="2" t="s">
        <v>1231</v>
      </c>
      <c r="L1223" s="2" t="s">
        <v>18</v>
      </c>
    </row>
    <row r="1224" spans="1:20" x14ac:dyDescent="0.25">
      <c r="A1224" s="2">
        <v>331839</v>
      </c>
      <c r="B1224" s="2" t="s">
        <v>3881</v>
      </c>
      <c r="C1224" s="2" t="s">
        <v>419</v>
      </c>
      <c r="D1224" s="2" t="s">
        <v>1461</v>
      </c>
      <c r="E1224" s="2" t="s">
        <v>77</v>
      </c>
      <c r="F1224" s="2">
        <v>32765</v>
      </c>
      <c r="G1224" s="2" t="s">
        <v>70</v>
      </c>
      <c r="H1224" s="2" t="s">
        <v>16</v>
      </c>
      <c r="I1224" s="2" t="s">
        <v>201</v>
      </c>
      <c r="J1224" s="2" t="s">
        <v>1231</v>
      </c>
      <c r="L1224" s="2" t="s">
        <v>30</v>
      </c>
    </row>
    <row r="1225" spans="1:20" x14ac:dyDescent="0.25">
      <c r="A1225" s="2">
        <v>331870</v>
      </c>
      <c r="B1225" s="2" t="s">
        <v>4280</v>
      </c>
      <c r="C1225" s="2" t="s">
        <v>457</v>
      </c>
      <c r="D1225" s="2" t="s">
        <v>317</v>
      </c>
      <c r="E1225" s="2" t="s">
        <v>77</v>
      </c>
      <c r="F1225" s="2">
        <v>36171</v>
      </c>
      <c r="G1225" s="2" t="s">
        <v>18</v>
      </c>
      <c r="H1225" s="2" t="s">
        <v>16</v>
      </c>
      <c r="I1225" s="2" t="s">
        <v>201</v>
      </c>
      <c r="J1225" s="2" t="s">
        <v>1231</v>
      </c>
      <c r="L1225" s="2" t="s">
        <v>30</v>
      </c>
    </row>
    <row r="1226" spans="1:20" x14ac:dyDescent="0.25">
      <c r="A1226" s="2">
        <v>331886</v>
      </c>
      <c r="B1226" s="2" t="s">
        <v>2418</v>
      </c>
      <c r="C1226" s="2" t="s">
        <v>229</v>
      </c>
      <c r="D1226" s="2" t="s">
        <v>232</v>
      </c>
      <c r="E1226" s="2" t="s">
        <v>77</v>
      </c>
      <c r="F1226" s="2">
        <v>36392</v>
      </c>
      <c r="G1226" s="2" t="s">
        <v>688</v>
      </c>
      <c r="H1226" s="2" t="s">
        <v>16</v>
      </c>
      <c r="I1226" s="2" t="s">
        <v>201</v>
      </c>
      <c r="J1226" s="2" t="s">
        <v>15</v>
      </c>
      <c r="L1226" s="2" t="s">
        <v>30</v>
      </c>
      <c r="R1226" s="2">
        <v>4611</v>
      </c>
      <c r="S1226" s="2">
        <v>45491</v>
      </c>
      <c r="T1226" s="2">
        <v>1000</v>
      </c>
    </row>
    <row r="1227" spans="1:20" x14ac:dyDescent="0.25">
      <c r="A1227" s="2">
        <v>331893</v>
      </c>
      <c r="B1227" s="2" t="s">
        <v>3134</v>
      </c>
      <c r="C1227" s="2" t="s">
        <v>581</v>
      </c>
      <c r="D1227" s="2" t="s">
        <v>278</v>
      </c>
      <c r="E1227" s="2" t="s">
        <v>76</v>
      </c>
      <c r="F1227" s="2">
        <v>30938</v>
      </c>
      <c r="G1227" s="2" t="s">
        <v>70</v>
      </c>
      <c r="H1227" s="2" t="s">
        <v>16</v>
      </c>
      <c r="I1227" s="2" t="s">
        <v>201</v>
      </c>
      <c r="J1227" s="2" t="s">
        <v>1231</v>
      </c>
      <c r="L1227" s="2" t="s">
        <v>18</v>
      </c>
    </row>
    <row r="1228" spans="1:20" x14ac:dyDescent="0.25">
      <c r="A1228" s="2">
        <v>331902</v>
      </c>
      <c r="B1228" s="2" t="s">
        <v>3345</v>
      </c>
      <c r="C1228" s="2" t="s">
        <v>1808</v>
      </c>
      <c r="D1228" s="2" t="s">
        <v>493</v>
      </c>
      <c r="E1228" s="2" t="s">
        <v>77</v>
      </c>
      <c r="F1228" s="2">
        <v>36161</v>
      </c>
      <c r="G1228" s="2" t="s">
        <v>430</v>
      </c>
      <c r="H1228" s="2" t="s">
        <v>16</v>
      </c>
      <c r="I1228" s="2" t="s">
        <v>201</v>
      </c>
      <c r="J1228" s="2" t="s">
        <v>15</v>
      </c>
      <c r="L1228" s="2" t="s">
        <v>30</v>
      </c>
    </row>
    <row r="1229" spans="1:20" x14ac:dyDescent="0.25">
      <c r="A1229" s="2">
        <v>331909</v>
      </c>
      <c r="B1229" s="2" t="s">
        <v>4281</v>
      </c>
      <c r="C1229" s="2" t="s">
        <v>419</v>
      </c>
      <c r="D1229" s="2" t="s">
        <v>1761</v>
      </c>
      <c r="E1229" s="2" t="s">
        <v>76</v>
      </c>
      <c r="F1229" s="2">
        <v>33014</v>
      </c>
      <c r="G1229" s="2" t="s">
        <v>18</v>
      </c>
      <c r="H1229" s="2" t="s">
        <v>16</v>
      </c>
      <c r="I1229" s="2" t="s">
        <v>201</v>
      </c>
      <c r="J1229" s="2" t="s">
        <v>15</v>
      </c>
      <c r="L1229" s="2" t="s">
        <v>61</v>
      </c>
    </row>
    <row r="1230" spans="1:20" x14ac:dyDescent="0.25">
      <c r="A1230" s="2">
        <v>331924</v>
      </c>
      <c r="B1230" s="2" t="s">
        <v>3346</v>
      </c>
      <c r="C1230" s="2" t="s">
        <v>379</v>
      </c>
      <c r="D1230" s="2" t="s">
        <v>1457</v>
      </c>
      <c r="E1230" s="2" t="s">
        <v>77</v>
      </c>
      <c r="F1230" s="2">
        <v>36004</v>
      </c>
      <c r="G1230" s="2" t="s">
        <v>420</v>
      </c>
      <c r="H1230" s="2" t="s">
        <v>16</v>
      </c>
      <c r="I1230" s="2" t="s">
        <v>201</v>
      </c>
      <c r="J1230" s="2" t="s">
        <v>1231</v>
      </c>
      <c r="L1230" s="2" t="s">
        <v>30</v>
      </c>
    </row>
    <row r="1231" spans="1:20" x14ac:dyDescent="0.25">
      <c r="A1231" s="2">
        <v>331932</v>
      </c>
      <c r="B1231" s="2" t="s">
        <v>2648</v>
      </c>
      <c r="C1231" s="2" t="s">
        <v>214</v>
      </c>
      <c r="D1231" s="2" t="s">
        <v>317</v>
      </c>
      <c r="E1231" s="2" t="s">
        <v>77</v>
      </c>
      <c r="F1231" s="2">
        <v>36223</v>
      </c>
      <c r="G1231" s="2" t="s">
        <v>715</v>
      </c>
      <c r="H1231" s="2" t="s">
        <v>16</v>
      </c>
      <c r="I1231" s="2" t="s">
        <v>201</v>
      </c>
      <c r="J1231" s="2" t="s">
        <v>15</v>
      </c>
      <c r="L1231" s="2" t="s">
        <v>18</v>
      </c>
    </row>
    <row r="1232" spans="1:20" x14ac:dyDescent="0.25">
      <c r="A1232" s="2">
        <v>331942</v>
      </c>
      <c r="B1232" s="2" t="s">
        <v>4282</v>
      </c>
      <c r="C1232" s="2" t="s">
        <v>252</v>
      </c>
      <c r="D1232" s="2" t="s">
        <v>4283</v>
      </c>
      <c r="E1232" s="2" t="s">
        <v>77</v>
      </c>
      <c r="F1232" s="2">
        <v>32898</v>
      </c>
      <c r="G1232" s="2" t="s">
        <v>4284</v>
      </c>
      <c r="H1232" s="2" t="s">
        <v>16</v>
      </c>
      <c r="I1232" s="2" t="s">
        <v>201</v>
      </c>
      <c r="J1232" s="2" t="s">
        <v>1231</v>
      </c>
      <c r="L1232" s="2" t="s">
        <v>73</v>
      </c>
    </row>
    <row r="1233" spans="1:12" x14ac:dyDescent="0.25">
      <c r="A1233" s="2">
        <v>331955</v>
      </c>
      <c r="B1233" s="2" t="s">
        <v>4285</v>
      </c>
      <c r="C1233" s="2" t="s">
        <v>667</v>
      </c>
      <c r="D1233" s="2" t="s">
        <v>375</v>
      </c>
      <c r="E1233" s="2" t="s">
        <v>77</v>
      </c>
      <c r="F1233" s="2">
        <v>29820</v>
      </c>
      <c r="G1233" s="2" t="s">
        <v>796</v>
      </c>
      <c r="H1233" s="2" t="s">
        <v>16</v>
      </c>
      <c r="I1233" s="2" t="s">
        <v>201</v>
      </c>
      <c r="J1233" s="2" t="s">
        <v>1231</v>
      </c>
      <c r="L1233" s="2" t="s">
        <v>73</v>
      </c>
    </row>
    <row r="1234" spans="1:12" x14ac:dyDescent="0.25">
      <c r="A1234" s="2">
        <v>331969</v>
      </c>
      <c r="B1234" s="2" t="s">
        <v>4286</v>
      </c>
      <c r="C1234" s="2" t="s">
        <v>214</v>
      </c>
      <c r="D1234" s="2" t="s">
        <v>1030</v>
      </c>
      <c r="E1234" s="2" t="s">
        <v>77</v>
      </c>
      <c r="F1234" s="2">
        <v>36526</v>
      </c>
      <c r="G1234" s="2" t="s">
        <v>18</v>
      </c>
      <c r="H1234" s="2" t="s">
        <v>16</v>
      </c>
      <c r="I1234" s="2" t="s">
        <v>201</v>
      </c>
      <c r="J1234" s="2" t="s">
        <v>15</v>
      </c>
      <c r="L1234" s="2" t="s">
        <v>18</v>
      </c>
    </row>
    <row r="1235" spans="1:12" x14ac:dyDescent="0.25">
      <c r="A1235" s="2">
        <v>331974</v>
      </c>
      <c r="B1235" s="2" t="s">
        <v>3883</v>
      </c>
      <c r="C1235" s="2" t="s">
        <v>914</v>
      </c>
      <c r="D1235" s="2" t="s">
        <v>277</v>
      </c>
      <c r="E1235" s="2" t="s">
        <v>77</v>
      </c>
      <c r="F1235" s="2">
        <v>34335</v>
      </c>
      <c r="G1235" s="2" t="s">
        <v>18</v>
      </c>
      <c r="H1235" s="2" t="s">
        <v>16</v>
      </c>
      <c r="I1235" s="2" t="s">
        <v>201</v>
      </c>
      <c r="J1235" s="2" t="s">
        <v>15</v>
      </c>
      <c r="L1235" s="2" t="s">
        <v>18</v>
      </c>
    </row>
    <row r="1236" spans="1:12" x14ac:dyDescent="0.25">
      <c r="A1236" s="2">
        <v>331979</v>
      </c>
      <c r="B1236" s="2" t="s">
        <v>3135</v>
      </c>
      <c r="C1236" s="2" t="s">
        <v>1252</v>
      </c>
      <c r="D1236" s="2" t="s">
        <v>283</v>
      </c>
      <c r="E1236" s="2" t="s">
        <v>77</v>
      </c>
      <c r="F1236" s="2">
        <v>34704</v>
      </c>
      <c r="G1236" s="2" t="s">
        <v>37</v>
      </c>
      <c r="H1236" s="2" t="s">
        <v>16</v>
      </c>
      <c r="I1236" s="2" t="s">
        <v>201</v>
      </c>
      <c r="J1236" s="2" t="s">
        <v>1231</v>
      </c>
      <c r="L1236" s="2" t="s">
        <v>30</v>
      </c>
    </row>
    <row r="1237" spans="1:12" x14ac:dyDescent="0.25">
      <c r="A1237" s="2">
        <v>332001</v>
      </c>
      <c r="B1237" s="2" t="s">
        <v>2962</v>
      </c>
      <c r="C1237" s="2" t="s">
        <v>252</v>
      </c>
      <c r="D1237" s="2" t="s">
        <v>1514</v>
      </c>
      <c r="E1237" s="2" t="s">
        <v>77</v>
      </c>
      <c r="F1237" s="2">
        <v>32266</v>
      </c>
      <c r="G1237" s="2" t="s">
        <v>18</v>
      </c>
      <c r="H1237" s="2" t="s">
        <v>16</v>
      </c>
      <c r="I1237" s="2" t="s">
        <v>201</v>
      </c>
      <c r="J1237" s="2" t="s">
        <v>1231</v>
      </c>
      <c r="L1237" s="2" t="s">
        <v>30</v>
      </c>
    </row>
    <row r="1238" spans="1:12" x14ac:dyDescent="0.25">
      <c r="A1238" s="2">
        <v>332031</v>
      </c>
      <c r="B1238" s="2" t="s">
        <v>4287</v>
      </c>
      <c r="C1238" s="2" t="s">
        <v>252</v>
      </c>
      <c r="D1238" s="2" t="s">
        <v>908</v>
      </c>
      <c r="E1238" s="2" t="s">
        <v>77</v>
      </c>
      <c r="F1238" s="2">
        <v>35690</v>
      </c>
      <c r="G1238" s="2" t="s">
        <v>213</v>
      </c>
      <c r="H1238" s="2" t="s">
        <v>16</v>
      </c>
      <c r="I1238" s="2" t="s">
        <v>201</v>
      </c>
      <c r="J1238" s="2" t="s">
        <v>15</v>
      </c>
      <c r="L1238" s="2" t="s">
        <v>18</v>
      </c>
    </row>
    <row r="1239" spans="1:12" x14ac:dyDescent="0.25">
      <c r="A1239" s="2">
        <v>332045</v>
      </c>
      <c r="B1239" s="2" t="s">
        <v>2523</v>
      </c>
      <c r="C1239" s="2" t="s">
        <v>229</v>
      </c>
      <c r="D1239" s="2" t="s">
        <v>404</v>
      </c>
      <c r="E1239" s="2" t="s">
        <v>77</v>
      </c>
      <c r="F1239" s="2">
        <v>29559</v>
      </c>
      <c r="G1239" s="2" t="s">
        <v>2524</v>
      </c>
      <c r="H1239" s="2" t="s">
        <v>16</v>
      </c>
      <c r="I1239" s="2" t="s">
        <v>201</v>
      </c>
      <c r="J1239" s="2" t="s">
        <v>1231</v>
      </c>
      <c r="L1239" s="2" t="s">
        <v>70</v>
      </c>
    </row>
    <row r="1240" spans="1:12" x14ac:dyDescent="0.25">
      <c r="A1240" s="2">
        <v>332049</v>
      </c>
      <c r="B1240" s="2" t="s">
        <v>2498</v>
      </c>
      <c r="C1240" s="2" t="s">
        <v>436</v>
      </c>
      <c r="D1240" s="2" t="s">
        <v>232</v>
      </c>
      <c r="E1240" s="2" t="s">
        <v>76</v>
      </c>
      <c r="F1240" s="2">
        <v>36163</v>
      </c>
      <c r="G1240" s="2" t="s">
        <v>887</v>
      </c>
      <c r="H1240" s="2" t="s">
        <v>16</v>
      </c>
      <c r="I1240" s="2" t="s">
        <v>201</v>
      </c>
      <c r="J1240" s="2" t="s">
        <v>15</v>
      </c>
      <c r="L1240" s="2" t="s">
        <v>67</v>
      </c>
    </row>
    <row r="1241" spans="1:12" x14ac:dyDescent="0.25">
      <c r="A1241" s="2">
        <v>332051</v>
      </c>
      <c r="B1241" s="2" t="s">
        <v>3884</v>
      </c>
      <c r="C1241" s="2" t="s">
        <v>884</v>
      </c>
      <c r="D1241" s="2" t="s">
        <v>282</v>
      </c>
      <c r="E1241" s="2" t="s">
        <v>77</v>
      </c>
      <c r="F1241" s="2">
        <v>35065</v>
      </c>
      <c r="G1241" s="2" t="s">
        <v>929</v>
      </c>
      <c r="H1241" s="2" t="s">
        <v>16</v>
      </c>
      <c r="I1241" s="2" t="s">
        <v>201</v>
      </c>
      <c r="J1241" s="2" t="s">
        <v>15</v>
      </c>
      <c r="L1241" s="2" t="s">
        <v>37</v>
      </c>
    </row>
    <row r="1242" spans="1:12" x14ac:dyDescent="0.25">
      <c r="A1242" s="2">
        <v>332068</v>
      </c>
      <c r="B1242" s="2" t="s">
        <v>2195</v>
      </c>
      <c r="C1242" s="2" t="s">
        <v>397</v>
      </c>
      <c r="D1242" s="2" t="s">
        <v>832</v>
      </c>
      <c r="E1242" s="2" t="s">
        <v>76</v>
      </c>
      <c r="F1242" s="2">
        <v>31067</v>
      </c>
      <c r="G1242" s="2" t="s">
        <v>213</v>
      </c>
      <c r="H1242" s="2" t="s">
        <v>16</v>
      </c>
      <c r="I1242" s="2" t="s">
        <v>201</v>
      </c>
      <c r="J1242" s="2" t="s">
        <v>1231</v>
      </c>
      <c r="L1242" s="2" t="s">
        <v>18</v>
      </c>
    </row>
    <row r="1243" spans="1:12" x14ac:dyDescent="0.25">
      <c r="A1243" s="2">
        <v>332070</v>
      </c>
      <c r="B1243" s="2" t="s">
        <v>2236</v>
      </c>
      <c r="C1243" s="2" t="s">
        <v>547</v>
      </c>
      <c r="D1243" s="2" t="s">
        <v>232</v>
      </c>
      <c r="E1243" s="2" t="s">
        <v>77</v>
      </c>
      <c r="F1243" s="2">
        <v>34562</v>
      </c>
      <c r="G1243" s="2" t="s">
        <v>2097</v>
      </c>
      <c r="H1243" s="2" t="s">
        <v>16</v>
      </c>
      <c r="I1243" s="2" t="s">
        <v>201</v>
      </c>
      <c r="J1243" s="2" t="s">
        <v>1231</v>
      </c>
      <c r="L1243" s="2" t="s">
        <v>18</v>
      </c>
    </row>
    <row r="1244" spans="1:12" x14ac:dyDescent="0.25">
      <c r="A1244" s="2">
        <v>332078</v>
      </c>
      <c r="B1244" s="2" t="s">
        <v>3885</v>
      </c>
      <c r="C1244" s="2" t="s">
        <v>229</v>
      </c>
      <c r="D1244" s="2" t="s">
        <v>283</v>
      </c>
      <c r="E1244" s="2" t="s">
        <v>77</v>
      </c>
      <c r="F1244" s="2">
        <v>35266</v>
      </c>
      <c r="G1244" s="2" t="s">
        <v>1480</v>
      </c>
      <c r="H1244" s="2" t="s">
        <v>16</v>
      </c>
      <c r="I1244" s="2" t="s">
        <v>201</v>
      </c>
      <c r="J1244" s="2" t="s">
        <v>15</v>
      </c>
      <c r="L1244" s="2" t="s">
        <v>30</v>
      </c>
    </row>
    <row r="1245" spans="1:12" x14ac:dyDescent="0.25">
      <c r="A1245" s="2">
        <v>332084</v>
      </c>
      <c r="B1245" s="2" t="s">
        <v>3888</v>
      </c>
      <c r="C1245" s="2" t="s">
        <v>214</v>
      </c>
      <c r="D1245" s="2" t="s">
        <v>724</v>
      </c>
      <c r="E1245" s="2" t="s">
        <v>77</v>
      </c>
      <c r="F1245" s="2">
        <v>36431</v>
      </c>
      <c r="G1245" s="2" t="s">
        <v>18</v>
      </c>
      <c r="H1245" s="2" t="s">
        <v>16</v>
      </c>
      <c r="I1245" s="2" t="s">
        <v>201</v>
      </c>
      <c r="J1245" s="2" t="s">
        <v>1231</v>
      </c>
      <c r="L1245" s="2" t="s">
        <v>18</v>
      </c>
    </row>
    <row r="1246" spans="1:12" x14ac:dyDescent="0.25">
      <c r="A1246" s="2">
        <v>332086</v>
      </c>
      <c r="B1246" s="2" t="s">
        <v>3889</v>
      </c>
      <c r="C1246" s="2" t="s">
        <v>440</v>
      </c>
      <c r="D1246" s="2" t="s">
        <v>317</v>
      </c>
      <c r="E1246" s="2" t="s">
        <v>77</v>
      </c>
      <c r="F1246" s="2">
        <v>35841</v>
      </c>
      <c r="G1246" s="2" t="s">
        <v>464</v>
      </c>
      <c r="H1246" s="2" t="s">
        <v>16</v>
      </c>
      <c r="I1246" s="2" t="s">
        <v>201</v>
      </c>
      <c r="J1246" s="2" t="s">
        <v>1231</v>
      </c>
      <c r="L1246" s="2" t="s">
        <v>18</v>
      </c>
    </row>
    <row r="1247" spans="1:12" x14ac:dyDescent="0.25">
      <c r="A1247" s="2">
        <v>332100</v>
      </c>
      <c r="B1247" s="2" t="s">
        <v>3044</v>
      </c>
      <c r="C1247" s="2" t="s">
        <v>574</v>
      </c>
      <c r="D1247" s="2" t="s">
        <v>446</v>
      </c>
      <c r="E1247" s="2" t="s">
        <v>76</v>
      </c>
      <c r="F1247" s="2">
        <v>36530</v>
      </c>
      <c r="G1247" s="2" t="s">
        <v>213</v>
      </c>
      <c r="H1247" s="2" t="s">
        <v>16</v>
      </c>
      <c r="I1247" s="2" t="s">
        <v>201</v>
      </c>
      <c r="J1247" s="2" t="s">
        <v>15</v>
      </c>
      <c r="L1247" s="2" t="s">
        <v>18</v>
      </c>
    </row>
    <row r="1248" spans="1:12" x14ac:dyDescent="0.25">
      <c r="A1248" s="2">
        <v>332107</v>
      </c>
      <c r="B1248" s="2" t="s">
        <v>2248</v>
      </c>
      <c r="C1248" s="2" t="s">
        <v>225</v>
      </c>
      <c r="D1248" s="2" t="s">
        <v>446</v>
      </c>
      <c r="E1248" s="2" t="s">
        <v>77</v>
      </c>
      <c r="F1248" s="2">
        <v>35715</v>
      </c>
      <c r="G1248" s="2" t="s">
        <v>582</v>
      </c>
      <c r="H1248" s="2" t="s">
        <v>16</v>
      </c>
      <c r="I1248" s="2" t="s">
        <v>201</v>
      </c>
      <c r="J1248" s="2" t="s">
        <v>1231</v>
      </c>
      <c r="L1248" s="2" t="s">
        <v>30</v>
      </c>
    </row>
    <row r="1249" spans="1:20" x14ac:dyDescent="0.25">
      <c r="A1249" s="2">
        <v>332110</v>
      </c>
      <c r="B1249" s="2" t="s">
        <v>4288</v>
      </c>
      <c r="C1249" s="2" t="s">
        <v>229</v>
      </c>
      <c r="D1249" s="2" t="s">
        <v>4289</v>
      </c>
      <c r="E1249" s="2" t="s">
        <v>76</v>
      </c>
      <c r="F1249" s="2">
        <v>28522</v>
      </c>
      <c r="G1249" s="2" t="s">
        <v>4290</v>
      </c>
      <c r="H1249" s="2" t="s">
        <v>16</v>
      </c>
      <c r="I1249" s="2" t="s">
        <v>201</v>
      </c>
      <c r="J1249" s="2" t="s">
        <v>15</v>
      </c>
      <c r="L1249" s="2" t="s">
        <v>67</v>
      </c>
    </row>
    <row r="1250" spans="1:20" x14ac:dyDescent="0.25">
      <c r="A1250" s="2">
        <v>332133</v>
      </c>
      <c r="B1250" s="2" t="s">
        <v>3136</v>
      </c>
      <c r="C1250" s="2" t="s">
        <v>1095</v>
      </c>
      <c r="D1250" s="2" t="s">
        <v>212</v>
      </c>
      <c r="E1250" s="2" t="s">
        <v>77</v>
      </c>
      <c r="F1250" s="2">
        <v>33249</v>
      </c>
      <c r="G1250" s="2" t="s">
        <v>18</v>
      </c>
      <c r="H1250" s="2" t="s">
        <v>16</v>
      </c>
      <c r="I1250" s="2" t="s">
        <v>201</v>
      </c>
      <c r="J1250" s="2" t="s">
        <v>1231</v>
      </c>
      <c r="L1250" s="2" t="s">
        <v>18</v>
      </c>
    </row>
    <row r="1251" spans="1:20" x14ac:dyDescent="0.25">
      <c r="A1251" s="2">
        <v>332142</v>
      </c>
      <c r="B1251" s="2" t="s">
        <v>3078</v>
      </c>
      <c r="C1251" s="2" t="s">
        <v>1020</v>
      </c>
      <c r="D1251" s="2" t="s">
        <v>278</v>
      </c>
      <c r="E1251" s="2" t="s">
        <v>77</v>
      </c>
      <c r="F1251" s="2">
        <v>32432</v>
      </c>
      <c r="G1251" s="2" t="s">
        <v>18</v>
      </c>
      <c r="H1251" s="2" t="s">
        <v>16</v>
      </c>
      <c r="I1251" s="2" t="s">
        <v>201</v>
      </c>
      <c r="J1251" s="2" t="s">
        <v>1231</v>
      </c>
      <c r="L1251" s="2" t="s">
        <v>18</v>
      </c>
    </row>
    <row r="1252" spans="1:20" x14ac:dyDescent="0.25">
      <c r="A1252" s="2">
        <v>332147</v>
      </c>
      <c r="B1252" s="2" t="s">
        <v>3091</v>
      </c>
      <c r="C1252" s="2" t="s">
        <v>661</v>
      </c>
      <c r="D1252" s="2" t="s">
        <v>269</v>
      </c>
      <c r="E1252" s="2" t="s">
        <v>77</v>
      </c>
      <c r="F1252" s="2">
        <v>33604</v>
      </c>
      <c r="G1252" s="2" t="s">
        <v>3092</v>
      </c>
      <c r="H1252" s="2" t="s">
        <v>16</v>
      </c>
      <c r="I1252" s="2" t="s">
        <v>201</v>
      </c>
      <c r="J1252" s="2" t="s">
        <v>1231</v>
      </c>
      <c r="L1252" s="2" t="s">
        <v>55</v>
      </c>
    </row>
    <row r="1253" spans="1:20" x14ac:dyDescent="0.25">
      <c r="A1253" s="2">
        <v>332162</v>
      </c>
      <c r="B1253" s="2" t="s">
        <v>2782</v>
      </c>
      <c r="C1253" s="2" t="s">
        <v>360</v>
      </c>
      <c r="D1253" s="2" t="s">
        <v>708</v>
      </c>
      <c r="E1253" s="2" t="s">
        <v>76</v>
      </c>
      <c r="F1253" s="2">
        <v>33606</v>
      </c>
      <c r="G1253" s="2" t="s">
        <v>1527</v>
      </c>
      <c r="H1253" s="2" t="s">
        <v>16</v>
      </c>
      <c r="I1253" s="2" t="s">
        <v>201</v>
      </c>
      <c r="J1253" s="2" t="s">
        <v>1231</v>
      </c>
      <c r="L1253" s="2" t="s">
        <v>73</v>
      </c>
    </row>
    <row r="1254" spans="1:20" x14ac:dyDescent="0.25">
      <c r="A1254" s="2">
        <v>332173</v>
      </c>
      <c r="B1254" s="2" t="s">
        <v>2068</v>
      </c>
      <c r="C1254" s="2" t="s">
        <v>2069</v>
      </c>
      <c r="D1254" s="2" t="s">
        <v>215</v>
      </c>
      <c r="E1254" s="2" t="s">
        <v>77</v>
      </c>
      <c r="F1254" s="2">
        <v>34710</v>
      </c>
      <c r="G1254" s="2" t="s">
        <v>18</v>
      </c>
      <c r="H1254" s="2" t="s">
        <v>16</v>
      </c>
      <c r="I1254" s="2" t="s">
        <v>201</v>
      </c>
      <c r="J1254" s="2" t="s">
        <v>1231</v>
      </c>
      <c r="L1254" s="2" t="s">
        <v>18</v>
      </c>
    </row>
    <row r="1255" spans="1:20" x14ac:dyDescent="0.25">
      <c r="A1255" s="2">
        <v>332199</v>
      </c>
      <c r="B1255" s="2" t="s">
        <v>3896</v>
      </c>
      <c r="C1255" s="2" t="s">
        <v>690</v>
      </c>
      <c r="D1255" s="2" t="s">
        <v>882</v>
      </c>
      <c r="E1255" s="2" t="s">
        <v>76</v>
      </c>
      <c r="F1255" s="2">
        <v>30749</v>
      </c>
      <c r="G1255" s="2" t="s">
        <v>18</v>
      </c>
      <c r="H1255" s="2" t="s">
        <v>16</v>
      </c>
      <c r="I1255" s="2" t="s">
        <v>201</v>
      </c>
      <c r="J1255" s="2" t="s">
        <v>1231</v>
      </c>
      <c r="L1255" s="2" t="s">
        <v>18</v>
      </c>
      <c r="P1255" s="2" t="s">
        <v>4570</v>
      </c>
    </row>
    <row r="1256" spans="1:20" x14ac:dyDescent="0.25">
      <c r="A1256" s="2">
        <v>332202</v>
      </c>
      <c r="B1256" s="2" t="s">
        <v>3897</v>
      </c>
      <c r="C1256" s="2" t="s">
        <v>421</v>
      </c>
      <c r="D1256" s="2" t="s">
        <v>3898</v>
      </c>
      <c r="E1256" s="2" t="s">
        <v>77</v>
      </c>
      <c r="F1256" s="2">
        <v>34200</v>
      </c>
      <c r="G1256" s="2" t="s">
        <v>18</v>
      </c>
      <c r="H1256" s="2" t="s">
        <v>16</v>
      </c>
      <c r="I1256" s="2" t="s">
        <v>201</v>
      </c>
      <c r="J1256" s="2" t="s">
        <v>1231</v>
      </c>
      <c r="L1256" s="2" t="s">
        <v>30</v>
      </c>
      <c r="R1256" s="2">
        <v>4909</v>
      </c>
      <c r="S1256" s="2">
        <v>45510</v>
      </c>
      <c r="T1256" s="2">
        <v>90000</v>
      </c>
    </row>
    <row r="1257" spans="1:20" x14ac:dyDescent="0.25">
      <c r="A1257" s="2">
        <v>332205</v>
      </c>
      <c r="B1257" s="2" t="s">
        <v>2776</v>
      </c>
      <c r="C1257" s="2" t="s">
        <v>221</v>
      </c>
      <c r="D1257" s="2" t="s">
        <v>423</v>
      </c>
      <c r="E1257" s="2" t="s">
        <v>76</v>
      </c>
      <c r="F1257" s="2">
        <v>35906</v>
      </c>
      <c r="G1257" s="2" t="s">
        <v>284</v>
      </c>
      <c r="H1257" s="2" t="s">
        <v>16</v>
      </c>
      <c r="I1257" s="2" t="s">
        <v>201</v>
      </c>
      <c r="J1257" s="2" t="s">
        <v>15</v>
      </c>
      <c r="L1257" s="2" t="s">
        <v>30</v>
      </c>
    </row>
    <row r="1258" spans="1:20" x14ac:dyDescent="0.25">
      <c r="A1258" s="2">
        <v>332206</v>
      </c>
      <c r="B1258" s="2" t="s">
        <v>3082</v>
      </c>
      <c r="C1258" s="2" t="s">
        <v>248</v>
      </c>
      <c r="D1258" s="2" t="s">
        <v>367</v>
      </c>
      <c r="E1258" s="2" t="s">
        <v>76</v>
      </c>
      <c r="F1258" s="2">
        <v>36172</v>
      </c>
      <c r="G1258" s="2" t="s">
        <v>18</v>
      </c>
      <c r="H1258" s="2" t="s">
        <v>16</v>
      </c>
      <c r="I1258" s="2" t="s">
        <v>201</v>
      </c>
      <c r="J1258" s="2" t="s">
        <v>1231</v>
      </c>
      <c r="L1258" s="2" t="s">
        <v>30</v>
      </c>
    </row>
    <row r="1259" spans="1:20" x14ac:dyDescent="0.25">
      <c r="A1259" s="2">
        <v>332209</v>
      </c>
      <c r="B1259" s="2" t="s">
        <v>4291</v>
      </c>
      <c r="C1259" s="2" t="s">
        <v>276</v>
      </c>
      <c r="D1259" s="2" t="s">
        <v>374</v>
      </c>
      <c r="E1259" s="2" t="s">
        <v>76</v>
      </c>
      <c r="F1259" s="2">
        <v>36393</v>
      </c>
      <c r="G1259" s="2" t="s">
        <v>18</v>
      </c>
      <c r="H1259" s="2" t="s">
        <v>16</v>
      </c>
      <c r="I1259" s="2" t="s">
        <v>201</v>
      </c>
      <c r="J1259" s="2" t="s">
        <v>15</v>
      </c>
      <c r="L1259" s="2" t="s">
        <v>30</v>
      </c>
    </row>
    <row r="1260" spans="1:20" x14ac:dyDescent="0.25">
      <c r="A1260" s="2">
        <v>332229</v>
      </c>
      <c r="B1260" s="2" t="s">
        <v>4292</v>
      </c>
      <c r="C1260" s="2" t="s">
        <v>214</v>
      </c>
      <c r="D1260" s="2" t="s">
        <v>402</v>
      </c>
      <c r="E1260" s="2" t="s">
        <v>77</v>
      </c>
      <c r="F1260" s="2">
        <v>35823</v>
      </c>
      <c r="G1260" s="2" t="s">
        <v>4293</v>
      </c>
      <c r="H1260" s="2" t="s">
        <v>16</v>
      </c>
      <c r="I1260" s="2" t="s">
        <v>201</v>
      </c>
      <c r="J1260" s="2" t="s">
        <v>1231</v>
      </c>
      <c r="L1260" s="2" t="s">
        <v>18</v>
      </c>
    </row>
    <row r="1261" spans="1:20" x14ac:dyDescent="0.25">
      <c r="A1261" s="2">
        <v>332233</v>
      </c>
      <c r="B1261" s="2" t="s">
        <v>2596</v>
      </c>
      <c r="C1261" s="2" t="s">
        <v>1878</v>
      </c>
      <c r="D1261" s="2" t="s">
        <v>907</v>
      </c>
      <c r="E1261" s="2" t="s">
        <v>76</v>
      </c>
      <c r="F1261" s="2">
        <v>33378</v>
      </c>
      <c r="G1261" s="2" t="s">
        <v>2597</v>
      </c>
      <c r="H1261" s="2" t="s">
        <v>16</v>
      </c>
      <c r="I1261" s="2" t="s">
        <v>201</v>
      </c>
      <c r="J1261" s="2" t="s">
        <v>1231</v>
      </c>
      <c r="L1261" s="2" t="s">
        <v>73</v>
      </c>
    </row>
    <row r="1262" spans="1:20" x14ac:dyDescent="0.25">
      <c r="A1262" s="2">
        <v>332260</v>
      </c>
      <c r="B1262" s="2" t="s">
        <v>4294</v>
      </c>
      <c r="C1262" s="2" t="s">
        <v>214</v>
      </c>
      <c r="D1262" s="2" t="s">
        <v>232</v>
      </c>
      <c r="E1262" s="2" t="s">
        <v>76</v>
      </c>
      <c r="F1262" s="2">
        <v>34335</v>
      </c>
      <c r="G1262" s="2" t="s">
        <v>67</v>
      </c>
      <c r="H1262" s="2" t="s">
        <v>16</v>
      </c>
      <c r="I1262" s="2" t="s">
        <v>201</v>
      </c>
      <c r="J1262" s="2" t="s">
        <v>1231</v>
      </c>
      <c r="L1262" s="2" t="s">
        <v>73</v>
      </c>
    </row>
    <row r="1263" spans="1:20" x14ac:dyDescent="0.25">
      <c r="A1263" s="2">
        <v>332264</v>
      </c>
      <c r="B1263" s="2" t="s">
        <v>3903</v>
      </c>
      <c r="C1263" s="2" t="s">
        <v>572</v>
      </c>
      <c r="D1263" s="2" t="s">
        <v>409</v>
      </c>
      <c r="E1263" s="2" t="s">
        <v>76</v>
      </c>
      <c r="F1263" s="2">
        <v>35977</v>
      </c>
      <c r="G1263" s="2" t="s">
        <v>18</v>
      </c>
      <c r="H1263" s="2" t="s">
        <v>16</v>
      </c>
      <c r="I1263" s="2" t="s">
        <v>201</v>
      </c>
      <c r="J1263" s="2" t="s">
        <v>15</v>
      </c>
      <c r="L1263" s="2" t="s">
        <v>18</v>
      </c>
    </row>
    <row r="1264" spans="1:20" x14ac:dyDescent="0.25">
      <c r="A1264" s="2">
        <v>332270</v>
      </c>
      <c r="B1264" s="2" t="s">
        <v>3905</v>
      </c>
      <c r="C1264" s="2" t="s">
        <v>3906</v>
      </c>
      <c r="D1264" s="2" t="s">
        <v>359</v>
      </c>
      <c r="E1264" s="2" t="s">
        <v>76</v>
      </c>
      <c r="F1264" s="2">
        <v>32874</v>
      </c>
      <c r="G1264" s="2" t="s">
        <v>18</v>
      </c>
      <c r="H1264" s="2" t="s">
        <v>16</v>
      </c>
      <c r="I1264" s="2" t="s">
        <v>201</v>
      </c>
      <c r="J1264" s="2" t="s">
        <v>1231</v>
      </c>
      <c r="L1264" s="2" t="s">
        <v>18</v>
      </c>
    </row>
    <row r="1265" spans="1:20" x14ac:dyDescent="0.25">
      <c r="A1265" s="2">
        <v>332274</v>
      </c>
      <c r="B1265" s="2" t="s">
        <v>4295</v>
      </c>
      <c r="C1265" s="2" t="s">
        <v>254</v>
      </c>
      <c r="D1265" s="2" t="s">
        <v>927</v>
      </c>
      <c r="E1265" s="2" t="s">
        <v>76</v>
      </c>
      <c r="F1265" s="2">
        <v>36008</v>
      </c>
      <c r="G1265" s="2" t="s">
        <v>813</v>
      </c>
      <c r="H1265" s="2" t="s">
        <v>16</v>
      </c>
      <c r="I1265" s="2" t="s">
        <v>201</v>
      </c>
      <c r="J1265" s="2" t="s">
        <v>1231</v>
      </c>
      <c r="L1265" s="2" t="s">
        <v>18</v>
      </c>
    </row>
    <row r="1266" spans="1:20" x14ac:dyDescent="0.25">
      <c r="A1266" s="2">
        <v>332284</v>
      </c>
      <c r="B1266" s="2" t="s">
        <v>3907</v>
      </c>
      <c r="C1266" s="2" t="s">
        <v>229</v>
      </c>
      <c r="D1266" s="2" t="s">
        <v>876</v>
      </c>
      <c r="E1266" s="2" t="s">
        <v>77</v>
      </c>
      <c r="F1266" s="2">
        <v>29160</v>
      </c>
      <c r="G1266" s="2" t="s">
        <v>3908</v>
      </c>
      <c r="H1266" s="2" t="s">
        <v>16</v>
      </c>
      <c r="I1266" s="2" t="s">
        <v>201</v>
      </c>
      <c r="J1266" s="2" t="s">
        <v>1231</v>
      </c>
      <c r="L1266" s="2" t="s">
        <v>30</v>
      </c>
      <c r="P1266" s="2" t="s">
        <v>4572</v>
      </c>
    </row>
    <row r="1267" spans="1:20" x14ac:dyDescent="0.25">
      <c r="A1267" s="2">
        <v>332285</v>
      </c>
      <c r="B1267" s="2" t="s">
        <v>2300</v>
      </c>
      <c r="C1267" s="2" t="s">
        <v>229</v>
      </c>
      <c r="D1267" s="2" t="s">
        <v>896</v>
      </c>
      <c r="E1267" s="2" t="s">
        <v>77</v>
      </c>
      <c r="F1267" s="2">
        <v>27813</v>
      </c>
      <c r="G1267" s="2" t="s">
        <v>335</v>
      </c>
      <c r="H1267" s="2" t="s">
        <v>16</v>
      </c>
      <c r="I1267" s="2" t="s">
        <v>201</v>
      </c>
      <c r="J1267" s="2" t="s">
        <v>1231</v>
      </c>
      <c r="L1267" s="2" t="s">
        <v>30</v>
      </c>
    </row>
    <row r="1268" spans="1:20" x14ac:dyDescent="0.25">
      <c r="A1268" s="2">
        <v>332308</v>
      </c>
      <c r="B1268" s="2" t="s">
        <v>3909</v>
      </c>
      <c r="C1268" s="2" t="s">
        <v>229</v>
      </c>
      <c r="D1268" s="2" t="s">
        <v>1134</v>
      </c>
      <c r="E1268" s="2" t="s">
        <v>77</v>
      </c>
      <c r="F1268" s="2">
        <v>30028</v>
      </c>
      <c r="G1268" s="2" t="s">
        <v>2202</v>
      </c>
      <c r="H1268" s="2" t="s">
        <v>16</v>
      </c>
      <c r="I1268" s="2" t="s">
        <v>201</v>
      </c>
      <c r="J1268" s="2" t="s">
        <v>1231</v>
      </c>
      <c r="L1268" s="2" t="s">
        <v>30</v>
      </c>
    </row>
    <row r="1269" spans="1:20" x14ac:dyDescent="0.25">
      <c r="A1269" s="2">
        <v>332312</v>
      </c>
      <c r="B1269" s="2" t="s">
        <v>3910</v>
      </c>
      <c r="C1269" s="2" t="s">
        <v>514</v>
      </c>
      <c r="D1269" s="2" t="s">
        <v>325</v>
      </c>
      <c r="E1269" s="2" t="s">
        <v>77</v>
      </c>
      <c r="F1269" s="2">
        <v>36526</v>
      </c>
      <c r="G1269" s="2" t="s">
        <v>18</v>
      </c>
      <c r="H1269" s="2" t="s">
        <v>16</v>
      </c>
      <c r="I1269" s="2" t="s">
        <v>201</v>
      </c>
      <c r="J1269" s="2" t="s">
        <v>15</v>
      </c>
      <c r="L1269" s="2" t="s">
        <v>30</v>
      </c>
      <c r="R1269" s="2">
        <v>5003</v>
      </c>
      <c r="S1269" s="2">
        <v>45512</v>
      </c>
      <c r="T1269" s="2">
        <v>20000</v>
      </c>
    </row>
    <row r="1270" spans="1:20" x14ac:dyDescent="0.25">
      <c r="A1270" s="2">
        <v>332328</v>
      </c>
      <c r="B1270" s="2" t="s">
        <v>3911</v>
      </c>
      <c r="C1270" s="2" t="s">
        <v>214</v>
      </c>
      <c r="D1270" s="2" t="s">
        <v>310</v>
      </c>
      <c r="E1270" s="2" t="s">
        <v>76</v>
      </c>
      <c r="F1270" s="2">
        <v>34225</v>
      </c>
      <c r="G1270" s="2" t="s">
        <v>18</v>
      </c>
      <c r="H1270" s="2" t="s">
        <v>16</v>
      </c>
      <c r="I1270" s="2" t="s">
        <v>201</v>
      </c>
      <c r="J1270" s="2" t="s">
        <v>1231</v>
      </c>
      <c r="L1270" s="2" t="s">
        <v>67</v>
      </c>
    </row>
    <row r="1271" spans="1:20" x14ac:dyDescent="0.25">
      <c r="A1271" s="2">
        <v>332336</v>
      </c>
      <c r="B1271" s="2" t="s">
        <v>1453</v>
      </c>
      <c r="C1271" s="2" t="s">
        <v>229</v>
      </c>
      <c r="D1271" s="2" t="s">
        <v>2373</v>
      </c>
      <c r="E1271" s="2" t="s">
        <v>76</v>
      </c>
      <c r="F1271" s="2">
        <v>36324</v>
      </c>
      <c r="G1271" s="2" t="s">
        <v>2374</v>
      </c>
      <c r="H1271" s="2" t="s">
        <v>16</v>
      </c>
      <c r="I1271" s="2" t="s">
        <v>201</v>
      </c>
      <c r="J1271" s="2" t="s">
        <v>1231</v>
      </c>
      <c r="L1271" s="2" t="s">
        <v>73</v>
      </c>
    </row>
    <row r="1272" spans="1:20" x14ac:dyDescent="0.25">
      <c r="A1272" s="2">
        <v>332382</v>
      </c>
      <c r="B1272" s="2" t="s">
        <v>3912</v>
      </c>
      <c r="C1272" s="2" t="s">
        <v>214</v>
      </c>
      <c r="D1272" s="2" t="s">
        <v>1959</v>
      </c>
      <c r="E1272" s="2" t="s">
        <v>76</v>
      </c>
      <c r="F1272" s="2">
        <v>35823</v>
      </c>
      <c r="G1272" s="2" t="s">
        <v>18</v>
      </c>
      <c r="H1272" s="2" t="s">
        <v>16</v>
      </c>
      <c r="I1272" s="2" t="s">
        <v>201</v>
      </c>
      <c r="J1272" s="2" t="s">
        <v>1231</v>
      </c>
      <c r="L1272" s="2" t="s">
        <v>18</v>
      </c>
    </row>
    <row r="1273" spans="1:20" x14ac:dyDescent="0.25">
      <c r="A1273" s="2">
        <v>332402</v>
      </c>
      <c r="B1273" s="2" t="s">
        <v>3913</v>
      </c>
      <c r="C1273" s="2" t="s">
        <v>229</v>
      </c>
      <c r="D1273" s="2" t="s">
        <v>325</v>
      </c>
      <c r="E1273" s="2" t="s">
        <v>76</v>
      </c>
      <c r="F1273" s="2">
        <v>36526</v>
      </c>
      <c r="G1273" s="2" t="s">
        <v>944</v>
      </c>
      <c r="H1273" s="2" t="s">
        <v>16</v>
      </c>
      <c r="I1273" s="2" t="s">
        <v>201</v>
      </c>
      <c r="J1273" s="2" t="s">
        <v>1231</v>
      </c>
      <c r="L1273" s="2" t="s">
        <v>73</v>
      </c>
    </row>
    <row r="1274" spans="1:20" x14ac:dyDescent="0.25">
      <c r="A1274" s="2">
        <v>332404</v>
      </c>
      <c r="B1274" s="2" t="s">
        <v>747</v>
      </c>
      <c r="C1274" s="2" t="s">
        <v>229</v>
      </c>
      <c r="D1274" s="2" t="s">
        <v>409</v>
      </c>
      <c r="E1274" s="2" t="s">
        <v>76</v>
      </c>
      <c r="F1274" s="2">
        <v>35431</v>
      </c>
      <c r="G1274" s="2" t="s">
        <v>18</v>
      </c>
      <c r="H1274" s="2" t="s">
        <v>16</v>
      </c>
      <c r="I1274" s="2" t="s">
        <v>201</v>
      </c>
      <c r="J1274" s="2" t="s">
        <v>15</v>
      </c>
      <c r="L1274" s="2" t="s">
        <v>18</v>
      </c>
    </row>
    <row r="1275" spans="1:20" x14ac:dyDescent="0.25">
      <c r="A1275" s="2">
        <v>332406</v>
      </c>
      <c r="B1275" s="2" t="s">
        <v>2366</v>
      </c>
      <c r="C1275" s="2" t="s">
        <v>440</v>
      </c>
      <c r="D1275" s="2" t="s">
        <v>858</v>
      </c>
      <c r="E1275" s="2" t="s">
        <v>76</v>
      </c>
      <c r="F1275" s="2">
        <v>35806</v>
      </c>
      <c r="G1275" s="2" t="s">
        <v>18</v>
      </c>
      <c r="H1275" s="2" t="s">
        <v>16</v>
      </c>
      <c r="I1275" s="2" t="s">
        <v>201</v>
      </c>
      <c r="J1275" s="2" t="s">
        <v>1231</v>
      </c>
      <c r="L1275" s="2" t="s">
        <v>18</v>
      </c>
    </row>
    <row r="1276" spans="1:20" x14ac:dyDescent="0.25">
      <c r="A1276" s="2">
        <v>332425</v>
      </c>
      <c r="B1276" s="2" t="s">
        <v>2525</v>
      </c>
      <c r="C1276" s="2" t="s">
        <v>393</v>
      </c>
      <c r="D1276" s="2" t="s">
        <v>697</v>
      </c>
      <c r="E1276" s="2" t="s">
        <v>77</v>
      </c>
      <c r="F1276" s="2">
        <v>31547</v>
      </c>
      <c r="G1276" s="2" t="s">
        <v>227</v>
      </c>
      <c r="H1276" s="2" t="s">
        <v>16</v>
      </c>
      <c r="I1276" s="2" t="s">
        <v>201</v>
      </c>
      <c r="J1276" s="2" t="s">
        <v>1231</v>
      </c>
      <c r="L1276" s="2" t="s">
        <v>30</v>
      </c>
    </row>
    <row r="1277" spans="1:20" x14ac:dyDescent="0.25">
      <c r="A1277" s="2">
        <v>332443</v>
      </c>
      <c r="B1277" s="2" t="s">
        <v>4296</v>
      </c>
      <c r="C1277" s="2" t="s">
        <v>4297</v>
      </c>
      <c r="D1277" s="2" t="s">
        <v>383</v>
      </c>
      <c r="E1277" s="2" t="s">
        <v>77</v>
      </c>
      <c r="F1277" s="2">
        <v>36545</v>
      </c>
      <c r="G1277" s="2" t="s">
        <v>18</v>
      </c>
      <c r="H1277" s="2" t="s">
        <v>16</v>
      </c>
      <c r="I1277" s="2" t="s">
        <v>201</v>
      </c>
      <c r="J1277" s="2" t="s">
        <v>15</v>
      </c>
      <c r="L1277" s="2" t="s">
        <v>18</v>
      </c>
    </row>
    <row r="1278" spans="1:20" x14ac:dyDescent="0.25">
      <c r="A1278" s="2">
        <v>332444</v>
      </c>
      <c r="B1278" s="2" t="s">
        <v>3277</v>
      </c>
      <c r="C1278" s="2" t="s">
        <v>341</v>
      </c>
      <c r="D1278" s="2" t="s">
        <v>558</v>
      </c>
      <c r="E1278" s="2" t="s">
        <v>77</v>
      </c>
      <c r="F1278" s="2">
        <v>35065</v>
      </c>
      <c r="G1278" s="2" t="s">
        <v>668</v>
      </c>
      <c r="H1278" s="2" t="s">
        <v>16</v>
      </c>
      <c r="I1278" s="2" t="s">
        <v>201</v>
      </c>
      <c r="J1278" s="2" t="s">
        <v>15</v>
      </c>
      <c r="L1278" s="2" t="s">
        <v>40</v>
      </c>
    </row>
    <row r="1279" spans="1:20" x14ac:dyDescent="0.25">
      <c r="A1279" s="2">
        <v>332488</v>
      </c>
      <c r="B1279" s="2" t="s">
        <v>3165</v>
      </c>
      <c r="C1279" s="2" t="s">
        <v>729</v>
      </c>
      <c r="D1279" s="2" t="s">
        <v>2838</v>
      </c>
      <c r="E1279" s="2" t="s">
        <v>76</v>
      </c>
      <c r="F1279" s="2">
        <v>36046</v>
      </c>
      <c r="G1279" s="2" t="s">
        <v>18</v>
      </c>
      <c r="H1279" s="2" t="s">
        <v>16</v>
      </c>
      <c r="I1279" s="2" t="s">
        <v>201</v>
      </c>
      <c r="J1279" s="2" t="s">
        <v>1231</v>
      </c>
      <c r="L1279" s="2" t="s">
        <v>30</v>
      </c>
    </row>
    <row r="1280" spans="1:20" x14ac:dyDescent="0.25">
      <c r="A1280" s="2">
        <v>332493</v>
      </c>
      <c r="B1280" s="2" t="s">
        <v>2526</v>
      </c>
      <c r="C1280" s="2" t="s">
        <v>954</v>
      </c>
      <c r="D1280" s="2" t="s">
        <v>487</v>
      </c>
      <c r="E1280" s="2" t="s">
        <v>76</v>
      </c>
      <c r="F1280" s="2">
        <v>36190</v>
      </c>
      <c r="G1280" s="2" t="s">
        <v>18</v>
      </c>
      <c r="H1280" s="2" t="s">
        <v>16</v>
      </c>
      <c r="I1280" s="2" t="s">
        <v>201</v>
      </c>
      <c r="J1280" s="2" t="s">
        <v>15</v>
      </c>
      <c r="L1280" s="2" t="s">
        <v>30</v>
      </c>
    </row>
    <row r="1281" spans="1:12" x14ac:dyDescent="0.25">
      <c r="A1281" s="2">
        <v>332499</v>
      </c>
      <c r="B1281" s="2" t="s">
        <v>3917</v>
      </c>
      <c r="C1281" s="2" t="s">
        <v>235</v>
      </c>
      <c r="D1281" s="2" t="s">
        <v>432</v>
      </c>
      <c r="E1281" s="2" t="s">
        <v>76</v>
      </c>
      <c r="F1281" s="2">
        <v>35458</v>
      </c>
      <c r="G1281" s="2" t="s">
        <v>18</v>
      </c>
      <c r="H1281" s="2" t="s">
        <v>16</v>
      </c>
      <c r="I1281" s="2" t="s">
        <v>201</v>
      </c>
      <c r="J1281" s="2" t="s">
        <v>15</v>
      </c>
      <c r="L1281" s="2" t="s">
        <v>18</v>
      </c>
    </row>
    <row r="1282" spans="1:12" x14ac:dyDescent="0.25">
      <c r="A1282" s="2">
        <v>332500</v>
      </c>
      <c r="B1282" s="2" t="s">
        <v>3278</v>
      </c>
      <c r="C1282" s="2" t="s">
        <v>648</v>
      </c>
      <c r="D1282" s="2" t="s">
        <v>850</v>
      </c>
      <c r="E1282" s="2" t="s">
        <v>77</v>
      </c>
      <c r="F1282" s="2">
        <v>35968</v>
      </c>
      <c r="G1282" s="2" t="s">
        <v>18</v>
      </c>
      <c r="H1282" s="2" t="s">
        <v>16</v>
      </c>
      <c r="I1282" s="2" t="s">
        <v>201</v>
      </c>
      <c r="J1282" s="2" t="s">
        <v>1231</v>
      </c>
      <c r="L1282" s="2" t="s">
        <v>18</v>
      </c>
    </row>
    <row r="1283" spans="1:12" x14ac:dyDescent="0.25">
      <c r="A1283" s="2">
        <v>332535</v>
      </c>
      <c r="B1283" s="2" t="s">
        <v>4300</v>
      </c>
      <c r="C1283" s="2" t="s">
        <v>603</v>
      </c>
      <c r="D1283" s="2" t="s">
        <v>1035</v>
      </c>
      <c r="E1283" s="2" t="s">
        <v>76</v>
      </c>
      <c r="F1283" s="2">
        <v>30682</v>
      </c>
      <c r="G1283" s="2" t="s">
        <v>2269</v>
      </c>
      <c r="H1283" s="2" t="s">
        <v>16</v>
      </c>
      <c r="I1283" s="2" t="s">
        <v>201</v>
      </c>
      <c r="J1283" s="2" t="s">
        <v>1231</v>
      </c>
      <c r="L1283" s="2" t="s">
        <v>40</v>
      </c>
    </row>
    <row r="1284" spans="1:12" x14ac:dyDescent="0.25">
      <c r="A1284" s="2">
        <v>332538</v>
      </c>
      <c r="B1284" s="2" t="s">
        <v>1821</v>
      </c>
      <c r="C1284" s="2" t="s">
        <v>214</v>
      </c>
      <c r="D1284" s="2" t="s">
        <v>330</v>
      </c>
      <c r="E1284" s="2" t="s">
        <v>76</v>
      </c>
      <c r="F1284" s="2">
        <v>36275</v>
      </c>
      <c r="G1284" s="2" t="s">
        <v>18</v>
      </c>
      <c r="H1284" s="2" t="s">
        <v>16</v>
      </c>
      <c r="I1284" s="2" t="s">
        <v>201</v>
      </c>
      <c r="J1284" s="2" t="s">
        <v>1231</v>
      </c>
      <c r="L1284" s="2" t="s">
        <v>18</v>
      </c>
    </row>
    <row r="1285" spans="1:12" x14ac:dyDescent="0.25">
      <c r="A1285" s="2">
        <v>332544</v>
      </c>
      <c r="B1285" s="2" t="s">
        <v>3350</v>
      </c>
      <c r="C1285" s="2" t="s">
        <v>252</v>
      </c>
      <c r="D1285" s="2" t="s">
        <v>212</v>
      </c>
      <c r="E1285" s="2" t="s">
        <v>77</v>
      </c>
      <c r="F1285" s="2">
        <v>32749</v>
      </c>
      <c r="G1285" s="2" t="s">
        <v>18</v>
      </c>
      <c r="H1285" s="2" t="s">
        <v>16</v>
      </c>
      <c r="I1285" s="2" t="s">
        <v>201</v>
      </c>
      <c r="J1285" s="2" t="s">
        <v>1231</v>
      </c>
      <c r="L1285" s="2" t="s">
        <v>18</v>
      </c>
    </row>
    <row r="1286" spans="1:12" x14ac:dyDescent="0.25">
      <c r="A1286" s="2">
        <v>332553</v>
      </c>
      <c r="B1286" s="2" t="s">
        <v>2666</v>
      </c>
      <c r="C1286" s="2" t="s">
        <v>525</v>
      </c>
      <c r="D1286" s="2" t="s">
        <v>526</v>
      </c>
      <c r="E1286" s="2" t="s">
        <v>77</v>
      </c>
      <c r="F1286" s="2">
        <v>30819</v>
      </c>
      <c r="G1286" s="2" t="s">
        <v>18</v>
      </c>
      <c r="H1286" s="2" t="s">
        <v>16</v>
      </c>
      <c r="I1286" s="2" t="s">
        <v>201</v>
      </c>
      <c r="J1286" s="2" t="s">
        <v>1231</v>
      </c>
      <c r="L1286" s="2" t="s">
        <v>18</v>
      </c>
    </row>
    <row r="1287" spans="1:12" x14ac:dyDescent="0.25">
      <c r="A1287" s="2">
        <v>332555</v>
      </c>
      <c r="B1287" s="2" t="s">
        <v>2527</v>
      </c>
      <c r="C1287" s="2" t="s">
        <v>287</v>
      </c>
      <c r="D1287" s="2" t="s">
        <v>2528</v>
      </c>
      <c r="E1287" s="2" t="s">
        <v>77</v>
      </c>
      <c r="F1287" s="2">
        <v>35943</v>
      </c>
      <c r="G1287" s="2" t="s">
        <v>2529</v>
      </c>
      <c r="H1287" s="2" t="s">
        <v>16</v>
      </c>
      <c r="I1287" s="2" t="s">
        <v>201</v>
      </c>
      <c r="J1287" s="2" t="s">
        <v>1231</v>
      </c>
      <c r="L1287" s="2" t="s">
        <v>30</v>
      </c>
    </row>
    <row r="1288" spans="1:12" x14ac:dyDescent="0.25">
      <c r="A1288" s="2">
        <v>332557</v>
      </c>
      <c r="B1288" s="2" t="s">
        <v>4301</v>
      </c>
      <c r="C1288" s="2" t="s">
        <v>941</v>
      </c>
      <c r="D1288" s="2" t="s">
        <v>797</v>
      </c>
      <c r="E1288" s="2" t="s">
        <v>77</v>
      </c>
      <c r="F1288" s="2">
        <v>36342</v>
      </c>
      <c r="G1288" s="2" t="s">
        <v>18</v>
      </c>
      <c r="H1288" s="2" t="s">
        <v>16</v>
      </c>
      <c r="I1288" s="2" t="s">
        <v>201</v>
      </c>
      <c r="J1288" s="2" t="s">
        <v>1231</v>
      </c>
      <c r="L1288" s="2" t="s">
        <v>30</v>
      </c>
    </row>
    <row r="1289" spans="1:12" x14ac:dyDescent="0.25">
      <c r="A1289" s="2">
        <v>332570</v>
      </c>
      <c r="B1289" s="2" t="s">
        <v>2750</v>
      </c>
      <c r="C1289" s="2" t="s">
        <v>326</v>
      </c>
      <c r="D1289" s="2" t="s">
        <v>423</v>
      </c>
      <c r="E1289" s="2" t="s">
        <v>77</v>
      </c>
      <c r="F1289" s="2">
        <v>33263</v>
      </c>
      <c r="G1289" s="2" t="s">
        <v>40</v>
      </c>
      <c r="H1289" s="2" t="s">
        <v>16</v>
      </c>
      <c r="I1289" s="2" t="s">
        <v>201</v>
      </c>
      <c r="J1289" s="2" t="s">
        <v>15</v>
      </c>
      <c r="L1289" s="2" t="s">
        <v>18</v>
      </c>
    </row>
    <row r="1290" spans="1:12" x14ac:dyDescent="0.25">
      <c r="A1290" s="2">
        <v>332573</v>
      </c>
      <c r="B1290" s="2" t="s">
        <v>3919</v>
      </c>
      <c r="C1290" s="2" t="s">
        <v>1466</v>
      </c>
      <c r="D1290" s="2" t="s">
        <v>423</v>
      </c>
      <c r="E1290" s="2" t="s">
        <v>77</v>
      </c>
      <c r="F1290" s="2">
        <v>31857</v>
      </c>
      <c r="G1290" s="2" t="s">
        <v>18</v>
      </c>
      <c r="H1290" s="2" t="s">
        <v>16</v>
      </c>
      <c r="I1290" s="2" t="s">
        <v>201</v>
      </c>
      <c r="J1290" s="2" t="s">
        <v>1231</v>
      </c>
      <c r="L1290" s="2" t="s">
        <v>18</v>
      </c>
    </row>
    <row r="1291" spans="1:12" x14ac:dyDescent="0.25">
      <c r="A1291" s="2">
        <v>332588</v>
      </c>
      <c r="B1291" s="2" t="s">
        <v>3920</v>
      </c>
      <c r="C1291" s="2" t="s">
        <v>3921</v>
      </c>
      <c r="D1291" s="2" t="s">
        <v>232</v>
      </c>
      <c r="E1291" s="2" t="s">
        <v>77</v>
      </c>
      <c r="F1291" s="2">
        <v>27787</v>
      </c>
      <c r="G1291" s="2" t="s">
        <v>3922</v>
      </c>
      <c r="H1291" s="2" t="s">
        <v>16</v>
      </c>
      <c r="I1291" s="2" t="s">
        <v>201</v>
      </c>
      <c r="J1291" s="2" t="s">
        <v>1231</v>
      </c>
      <c r="L1291" s="2" t="s">
        <v>30</v>
      </c>
    </row>
    <row r="1292" spans="1:12" x14ac:dyDescent="0.25">
      <c r="A1292" s="2">
        <v>332595</v>
      </c>
      <c r="B1292" s="2" t="s">
        <v>3351</v>
      </c>
      <c r="C1292" s="2" t="s">
        <v>3352</v>
      </c>
      <c r="D1292" s="2" t="s">
        <v>985</v>
      </c>
      <c r="E1292" s="2" t="s">
        <v>77</v>
      </c>
      <c r="F1292" s="2">
        <v>35871</v>
      </c>
      <c r="G1292" s="2" t="s">
        <v>18</v>
      </c>
      <c r="H1292" s="2" t="s">
        <v>16</v>
      </c>
      <c r="I1292" s="2" t="s">
        <v>201</v>
      </c>
      <c r="J1292" s="2" t="s">
        <v>15</v>
      </c>
      <c r="L1292" s="2" t="s">
        <v>30</v>
      </c>
    </row>
    <row r="1293" spans="1:12" x14ac:dyDescent="0.25">
      <c r="A1293" s="2">
        <v>332597</v>
      </c>
      <c r="B1293" s="2" t="s">
        <v>3923</v>
      </c>
      <c r="C1293" s="2" t="s">
        <v>581</v>
      </c>
      <c r="D1293" s="2" t="s">
        <v>282</v>
      </c>
      <c r="E1293" s="2" t="s">
        <v>77</v>
      </c>
      <c r="F1293" s="2">
        <v>35344</v>
      </c>
      <c r="G1293" s="2" t="s">
        <v>18</v>
      </c>
      <c r="H1293" s="2" t="s">
        <v>16</v>
      </c>
      <c r="I1293" s="2" t="s">
        <v>201</v>
      </c>
      <c r="J1293" s="2" t="s">
        <v>1231</v>
      </c>
      <c r="L1293" s="2" t="s">
        <v>18</v>
      </c>
    </row>
    <row r="1294" spans="1:12" x14ac:dyDescent="0.25">
      <c r="A1294" s="2">
        <v>332598</v>
      </c>
      <c r="B1294" s="2" t="s">
        <v>4302</v>
      </c>
      <c r="C1294" s="2" t="s">
        <v>906</v>
      </c>
      <c r="D1294" s="2" t="s">
        <v>609</v>
      </c>
      <c r="E1294" s="2" t="s">
        <v>77</v>
      </c>
      <c r="F1294" s="2">
        <v>31523</v>
      </c>
      <c r="G1294" s="2" t="s">
        <v>18</v>
      </c>
      <c r="H1294" s="2" t="s">
        <v>16</v>
      </c>
      <c r="I1294" s="2" t="s">
        <v>201</v>
      </c>
      <c r="J1294" s="2" t="s">
        <v>1231</v>
      </c>
      <c r="L1294" s="2" t="s">
        <v>18</v>
      </c>
    </row>
    <row r="1295" spans="1:12" x14ac:dyDescent="0.25">
      <c r="A1295" s="2">
        <v>332607</v>
      </c>
      <c r="B1295" s="2" t="s">
        <v>3924</v>
      </c>
      <c r="C1295" s="2" t="s">
        <v>221</v>
      </c>
      <c r="D1295" s="2" t="s">
        <v>1129</v>
      </c>
      <c r="E1295" s="2" t="s">
        <v>77</v>
      </c>
      <c r="F1295" s="2">
        <v>28059</v>
      </c>
      <c r="G1295" s="2" t="s">
        <v>18</v>
      </c>
      <c r="H1295" s="2" t="s">
        <v>16</v>
      </c>
      <c r="I1295" s="2" t="s">
        <v>201</v>
      </c>
      <c r="J1295" s="2" t="s">
        <v>1231</v>
      </c>
      <c r="L1295" s="2" t="s">
        <v>18</v>
      </c>
    </row>
    <row r="1296" spans="1:12" x14ac:dyDescent="0.25">
      <c r="A1296" s="2">
        <v>332611</v>
      </c>
      <c r="B1296" s="2" t="s">
        <v>3926</v>
      </c>
      <c r="C1296" s="2" t="s">
        <v>629</v>
      </c>
      <c r="D1296" s="2" t="s">
        <v>267</v>
      </c>
      <c r="E1296" s="2" t="s">
        <v>77</v>
      </c>
      <c r="F1296" s="2">
        <v>35925</v>
      </c>
      <c r="G1296" s="2" t="s">
        <v>18</v>
      </c>
      <c r="H1296" s="2" t="s">
        <v>16</v>
      </c>
      <c r="I1296" s="2" t="s">
        <v>201</v>
      </c>
      <c r="J1296" s="2" t="s">
        <v>15</v>
      </c>
      <c r="L1296" s="2" t="s">
        <v>18</v>
      </c>
    </row>
    <row r="1297" spans="1:12" x14ac:dyDescent="0.25">
      <c r="A1297" s="2">
        <v>332631</v>
      </c>
      <c r="B1297" s="2" t="s">
        <v>2623</v>
      </c>
      <c r="C1297" s="2" t="s">
        <v>337</v>
      </c>
      <c r="D1297" s="2" t="s">
        <v>503</v>
      </c>
      <c r="E1297" s="2" t="s">
        <v>76</v>
      </c>
      <c r="F1297" s="2">
        <v>34090</v>
      </c>
      <c r="G1297" s="2" t="s">
        <v>18</v>
      </c>
      <c r="H1297" s="2" t="s">
        <v>16</v>
      </c>
      <c r="I1297" s="2" t="s">
        <v>201</v>
      </c>
      <c r="J1297" s="2" t="s">
        <v>15</v>
      </c>
      <c r="L1297" s="2" t="s">
        <v>18</v>
      </c>
    </row>
    <row r="1298" spans="1:12" x14ac:dyDescent="0.25">
      <c r="A1298" s="2">
        <v>332636</v>
      </c>
      <c r="B1298" s="2" t="s">
        <v>4303</v>
      </c>
      <c r="C1298" s="2" t="s">
        <v>477</v>
      </c>
      <c r="D1298" s="2" t="s">
        <v>292</v>
      </c>
      <c r="E1298" s="2" t="s">
        <v>77</v>
      </c>
      <c r="F1298" s="2">
        <v>35972</v>
      </c>
      <c r="G1298" s="2" t="s">
        <v>37</v>
      </c>
      <c r="H1298" s="2" t="s">
        <v>16</v>
      </c>
      <c r="I1298" s="2" t="s">
        <v>201</v>
      </c>
      <c r="J1298" s="2" t="s">
        <v>15</v>
      </c>
      <c r="L1298" s="2" t="s">
        <v>67</v>
      </c>
    </row>
    <row r="1299" spans="1:12" x14ac:dyDescent="0.25">
      <c r="A1299" s="2">
        <v>332648</v>
      </c>
      <c r="B1299" s="2" t="s">
        <v>3928</v>
      </c>
      <c r="C1299" s="2" t="s">
        <v>769</v>
      </c>
      <c r="D1299" s="2" t="s">
        <v>737</v>
      </c>
      <c r="E1299" s="2" t="s">
        <v>76</v>
      </c>
      <c r="F1299" s="2">
        <v>36403</v>
      </c>
      <c r="G1299" s="2" t="s">
        <v>18</v>
      </c>
      <c r="H1299" s="2" t="s">
        <v>16</v>
      </c>
      <c r="I1299" s="2" t="s">
        <v>201</v>
      </c>
      <c r="J1299" s="2" t="s">
        <v>1231</v>
      </c>
      <c r="L1299" s="2" t="s">
        <v>18</v>
      </c>
    </row>
    <row r="1300" spans="1:12" x14ac:dyDescent="0.25">
      <c r="A1300" s="2">
        <v>332655</v>
      </c>
      <c r="B1300" s="2" t="s">
        <v>3279</v>
      </c>
      <c r="C1300" s="2" t="s">
        <v>341</v>
      </c>
      <c r="D1300" s="2" t="s">
        <v>614</v>
      </c>
      <c r="E1300" s="2" t="s">
        <v>76</v>
      </c>
      <c r="F1300" s="2">
        <v>32874</v>
      </c>
      <c r="G1300" s="2" t="s">
        <v>18</v>
      </c>
      <c r="H1300" s="2" t="s">
        <v>16</v>
      </c>
      <c r="I1300" s="2" t="s">
        <v>201</v>
      </c>
      <c r="J1300" s="2" t="s">
        <v>1231</v>
      </c>
      <c r="L1300" s="2" t="s">
        <v>30</v>
      </c>
    </row>
    <row r="1301" spans="1:12" x14ac:dyDescent="0.25">
      <c r="A1301" s="2">
        <v>332678</v>
      </c>
      <c r="B1301" s="2" t="s">
        <v>3280</v>
      </c>
      <c r="C1301" s="2" t="s">
        <v>254</v>
      </c>
      <c r="D1301" s="2" t="s">
        <v>502</v>
      </c>
      <c r="E1301" s="2" t="s">
        <v>76</v>
      </c>
      <c r="F1301" s="2">
        <v>35837</v>
      </c>
      <c r="G1301" s="2" t="s">
        <v>18</v>
      </c>
      <c r="H1301" s="2" t="s">
        <v>16</v>
      </c>
      <c r="I1301" s="2" t="s">
        <v>201</v>
      </c>
      <c r="J1301" s="2" t="s">
        <v>15</v>
      </c>
      <c r="L1301" s="2" t="s">
        <v>18</v>
      </c>
    </row>
    <row r="1302" spans="1:12" x14ac:dyDescent="0.25">
      <c r="A1302" s="2">
        <v>332697</v>
      </c>
      <c r="B1302" s="2" t="s">
        <v>1106</v>
      </c>
      <c r="C1302" s="2" t="s">
        <v>345</v>
      </c>
      <c r="D1302" s="2" t="s">
        <v>437</v>
      </c>
      <c r="E1302" s="2" t="s">
        <v>76</v>
      </c>
      <c r="F1302" s="2">
        <v>36161</v>
      </c>
      <c r="G1302" s="2" t="s">
        <v>4304</v>
      </c>
      <c r="H1302" s="2" t="s">
        <v>16</v>
      </c>
      <c r="I1302" s="2" t="s">
        <v>201</v>
      </c>
      <c r="J1302" s="2" t="s">
        <v>15</v>
      </c>
      <c r="L1302" s="2" t="s">
        <v>18</v>
      </c>
    </row>
    <row r="1303" spans="1:12" x14ac:dyDescent="0.25">
      <c r="A1303" s="2">
        <v>332698</v>
      </c>
      <c r="B1303" s="2" t="s">
        <v>1064</v>
      </c>
      <c r="C1303" s="2" t="s">
        <v>362</v>
      </c>
      <c r="D1303" s="2" t="s">
        <v>1340</v>
      </c>
      <c r="E1303" s="2" t="s">
        <v>76</v>
      </c>
      <c r="F1303" s="2">
        <v>34114</v>
      </c>
      <c r="G1303" s="2" t="s">
        <v>18</v>
      </c>
      <c r="H1303" s="2" t="s">
        <v>16</v>
      </c>
      <c r="I1303" s="2" t="s">
        <v>201</v>
      </c>
      <c r="J1303" s="2" t="s">
        <v>1231</v>
      </c>
      <c r="L1303" s="2" t="s">
        <v>73</v>
      </c>
    </row>
    <row r="1304" spans="1:12" x14ac:dyDescent="0.25">
      <c r="A1304" s="2">
        <v>332713</v>
      </c>
      <c r="B1304" s="2" t="s">
        <v>3929</v>
      </c>
      <c r="C1304" s="2" t="s">
        <v>371</v>
      </c>
      <c r="D1304" s="2" t="s">
        <v>212</v>
      </c>
      <c r="E1304" s="2" t="s">
        <v>76</v>
      </c>
      <c r="F1304" s="2">
        <v>36318</v>
      </c>
      <c r="G1304" s="2" t="s">
        <v>18</v>
      </c>
      <c r="H1304" s="2" t="s">
        <v>16</v>
      </c>
      <c r="I1304" s="2" t="s">
        <v>201</v>
      </c>
      <c r="J1304" s="2" t="s">
        <v>1231</v>
      </c>
      <c r="L1304" s="2" t="s">
        <v>18</v>
      </c>
    </row>
    <row r="1305" spans="1:12" x14ac:dyDescent="0.25">
      <c r="A1305" s="2">
        <v>332723</v>
      </c>
      <c r="B1305" s="2" t="s">
        <v>1311</v>
      </c>
      <c r="C1305" s="2" t="s">
        <v>214</v>
      </c>
      <c r="D1305" s="2" t="s">
        <v>325</v>
      </c>
      <c r="E1305" s="2" t="s">
        <v>76</v>
      </c>
      <c r="F1305" s="2">
        <v>35805</v>
      </c>
      <c r="G1305" s="2" t="s">
        <v>30</v>
      </c>
      <c r="H1305" s="2" t="s">
        <v>16</v>
      </c>
      <c r="I1305" s="2" t="s">
        <v>201</v>
      </c>
      <c r="J1305" s="2" t="s">
        <v>1231</v>
      </c>
      <c r="L1305" s="2" t="s">
        <v>18</v>
      </c>
    </row>
    <row r="1306" spans="1:12" x14ac:dyDescent="0.25">
      <c r="A1306" s="2">
        <v>332738</v>
      </c>
      <c r="B1306" s="2" t="s">
        <v>3930</v>
      </c>
      <c r="C1306" s="2" t="s">
        <v>337</v>
      </c>
      <c r="D1306" s="2" t="s">
        <v>437</v>
      </c>
      <c r="E1306" s="2" t="s">
        <v>77</v>
      </c>
      <c r="F1306" s="2">
        <v>36057</v>
      </c>
      <c r="G1306" s="2" t="s">
        <v>18</v>
      </c>
      <c r="H1306" s="2" t="s">
        <v>16</v>
      </c>
      <c r="I1306" s="2" t="s">
        <v>201</v>
      </c>
      <c r="J1306" s="2" t="s">
        <v>1231</v>
      </c>
      <c r="L1306" s="2" t="s">
        <v>18</v>
      </c>
    </row>
    <row r="1307" spans="1:12" x14ac:dyDescent="0.25">
      <c r="A1307" s="2">
        <v>332742</v>
      </c>
      <c r="B1307" s="2" t="s">
        <v>3931</v>
      </c>
      <c r="C1307" s="2" t="s">
        <v>804</v>
      </c>
      <c r="D1307" s="2" t="s">
        <v>278</v>
      </c>
      <c r="E1307" s="2" t="s">
        <v>76</v>
      </c>
      <c r="F1307" s="2">
        <v>34881</v>
      </c>
      <c r="G1307" s="2" t="s">
        <v>18</v>
      </c>
      <c r="H1307" s="2" t="s">
        <v>16</v>
      </c>
      <c r="I1307" s="2" t="s">
        <v>201</v>
      </c>
      <c r="J1307" s="2" t="s">
        <v>1231</v>
      </c>
      <c r="L1307" s="2" t="s">
        <v>18</v>
      </c>
    </row>
    <row r="1308" spans="1:12" x14ac:dyDescent="0.25">
      <c r="A1308" s="2">
        <v>332756</v>
      </c>
      <c r="B1308" s="2" t="s">
        <v>4305</v>
      </c>
      <c r="C1308" s="2" t="s">
        <v>821</v>
      </c>
      <c r="D1308" s="2" t="s">
        <v>469</v>
      </c>
      <c r="E1308" s="2" t="s">
        <v>76</v>
      </c>
      <c r="F1308" s="2">
        <v>36161</v>
      </c>
      <c r="G1308" s="2" t="s">
        <v>18</v>
      </c>
      <c r="H1308" s="2" t="s">
        <v>16</v>
      </c>
      <c r="I1308" s="2" t="s">
        <v>201</v>
      </c>
      <c r="J1308" s="2" t="s">
        <v>1231</v>
      </c>
      <c r="L1308" s="2" t="s">
        <v>18</v>
      </c>
    </row>
    <row r="1309" spans="1:12" x14ac:dyDescent="0.25">
      <c r="A1309" s="2">
        <v>332787</v>
      </c>
      <c r="B1309" s="2" t="s">
        <v>3934</v>
      </c>
      <c r="C1309" s="2" t="s">
        <v>501</v>
      </c>
      <c r="D1309" s="2" t="s">
        <v>725</v>
      </c>
      <c r="E1309" s="2" t="s">
        <v>76</v>
      </c>
      <c r="F1309" s="2">
        <v>36395</v>
      </c>
      <c r="G1309" s="2" t="s">
        <v>18</v>
      </c>
      <c r="H1309" s="2" t="s">
        <v>16</v>
      </c>
      <c r="I1309" s="2" t="s">
        <v>201</v>
      </c>
      <c r="J1309" s="2" t="s">
        <v>1231</v>
      </c>
      <c r="L1309" s="2" t="s">
        <v>18</v>
      </c>
    </row>
    <row r="1310" spans="1:12" x14ac:dyDescent="0.25">
      <c r="A1310" s="2">
        <v>332799</v>
      </c>
      <c r="B1310" s="2" t="s">
        <v>3935</v>
      </c>
      <c r="C1310" s="2" t="s">
        <v>214</v>
      </c>
      <c r="D1310" s="2" t="s">
        <v>817</v>
      </c>
      <c r="E1310" s="2" t="s">
        <v>76</v>
      </c>
      <c r="F1310" s="2">
        <v>35368</v>
      </c>
      <c r="G1310" s="2" t="s">
        <v>18</v>
      </c>
      <c r="H1310" s="2" t="s">
        <v>16</v>
      </c>
      <c r="I1310" s="2" t="s">
        <v>201</v>
      </c>
      <c r="J1310" s="2" t="s">
        <v>15</v>
      </c>
      <c r="L1310" s="2" t="s">
        <v>18</v>
      </c>
    </row>
    <row r="1311" spans="1:12" x14ac:dyDescent="0.25">
      <c r="A1311" s="2">
        <v>332816</v>
      </c>
      <c r="B1311" s="2" t="s">
        <v>2857</v>
      </c>
      <c r="C1311" s="2" t="s">
        <v>211</v>
      </c>
      <c r="D1311" s="2" t="s">
        <v>232</v>
      </c>
      <c r="E1311" s="2" t="s">
        <v>76</v>
      </c>
      <c r="F1311" s="2">
        <v>36161</v>
      </c>
      <c r="G1311" s="2" t="s">
        <v>213</v>
      </c>
      <c r="H1311" s="2" t="s">
        <v>16</v>
      </c>
      <c r="I1311" s="2" t="s">
        <v>201</v>
      </c>
      <c r="J1311" s="2" t="s">
        <v>15</v>
      </c>
      <c r="L1311" s="2" t="s">
        <v>30</v>
      </c>
    </row>
    <row r="1312" spans="1:12" x14ac:dyDescent="0.25">
      <c r="A1312" s="2">
        <v>332836</v>
      </c>
      <c r="B1312" s="2" t="s">
        <v>3166</v>
      </c>
      <c r="C1312" s="2" t="s">
        <v>379</v>
      </c>
      <c r="D1312" s="2" t="s">
        <v>304</v>
      </c>
      <c r="E1312" s="2" t="s">
        <v>76</v>
      </c>
      <c r="F1312" s="2">
        <v>35455</v>
      </c>
      <c r="G1312" s="2" t="s">
        <v>30</v>
      </c>
      <c r="H1312" s="2" t="s">
        <v>16</v>
      </c>
      <c r="I1312" s="2" t="s">
        <v>201</v>
      </c>
      <c r="J1312" s="2" t="s">
        <v>15</v>
      </c>
      <c r="L1312" s="2" t="s">
        <v>18</v>
      </c>
    </row>
    <row r="1313" spans="1:20" x14ac:dyDescent="0.25">
      <c r="A1313" s="2">
        <v>332839</v>
      </c>
      <c r="B1313" s="2" t="s">
        <v>3936</v>
      </c>
      <c r="C1313" s="2" t="s">
        <v>410</v>
      </c>
      <c r="D1313" s="2" t="s">
        <v>658</v>
      </c>
      <c r="E1313" s="2" t="s">
        <v>76</v>
      </c>
      <c r="F1313" s="2">
        <v>35957</v>
      </c>
      <c r="G1313" s="2" t="s">
        <v>18</v>
      </c>
      <c r="H1313" s="2" t="s">
        <v>16</v>
      </c>
      <c r="I1313" s="2" t="s">
        <v>201</v>
      </c>
      <c r="J1313" s="2" t="s">
        <v>15</v>
      </c>
      <c r="L1313" s="2" t="s">
        <v>18</v>
      </c>
    </row>
    <row r="1314" spans="1:20" x14ac:dyDescent="0.25">
      <c r="A1314" s="2">
        <v>332880</v>
      </c>
      <c r="B1314" s="2" t="s">
        <v>2858</v>
      </c>
      <c r="C1314" s="2" t="s">
        <v>229</v>
      </c>
      <c r="D1314" s="2" t="s">
        <v>383</v>
      </c>
      <c r="E1314" s="2" t="s">
        <v>77</v>
      </c>
      <c r="F1314" s="2">
        <v>35431</v>
      </c>
      <c r="G1314" s="2" t="s">
        <v>18</v>
      </c>
      <c r="H1314" s="2" t="s">
        <v>16</v>
      </c>
      <c r="I1314" s="2" t="s">
        <v>201</v>
      </c>
      <c r="J1314" s="2" t="s">
        <v>15</v>
      </c>
      <c r="L1314" s="2" t="s">
        <v>18</v>
      </c>
    </row>
    <row r="1315" spans="1:20" x14ac:dyDescent="0.25">
      <c r="A1315" s="2">
        <v>332887</v>
      </c>
      <c r="B1315" s="2" t="s">
        <v>3281</v>
      </c>
      <c r="C1315" s="2" t="s">
        <v>824</v>
      </c>
      <c r="D1315" s="2" t="s">
        <v>239</v>
      </c>
      <c r="E1315" s="2" t="s">
        <v>77</v>
      </c>
      <c r="F1315" s="2">
        <v>32731</v>
      </c>
      <c r="G1315" s="2" t="s">
        <v>284</v>
      </c>
      <c r="H1315" s="2" t="s">
        <v>16</v>
      </c>
      <c r="I1315" s="2" t="s">
        <v>201</v>
      </c>
      <c r="J1315" s="2" t="s">
        <v>1231</v>
      </c>
      <c r="L1315" s="2" t="s">
        <v>30</v>
      </c>
    </row>
    <row r="1316" spans="1:20" x14ac:dyDescent="0.25">
      <c r="A1316" s="2">
        <v>332892</v>
      </c>
      <c r="B1316" s="2" t="s">
        <v>4307</v>
      </c>
      <c r="C1316" s="2" t="s">
        <v>1107</v>
      </c>
      <c r="D1316" s="2" t="s">
        <v>278</v>
      </c>
      <c r="E1316" s="2" t="s">
        <v>77</v>
      </c>
      <c r="F1316" s="2">
        <v>31944</v>
      </c>
      <c r="G1316" s="2" t="s">
        <v>18</v>
      </c>
      <c r="H1316" s="2" t="s">
        <v>16</v>
      </c>
      <c r="I1316" s="2" t="s">
        <v>201</v>
      </c>
      <c r="J1316" s="2" t="s">
        <v>1231</v>
      </c>
      <c r="L1316" s="2" t="s">
        <v>30</v>
      </c>
    </row>
    <row r="1317" spans="1:20" x14ac:dyDescent="0.25">
      <c r="A1317" s="2">
        <v>332893</v>
      </c>
      <c r="B1317" s="2" t="s">
        <v>3167</v>
      </c>
      <c r="C1317" s="2" t="s">
        <v>522</v>
      </c>
      <c r="D1317" s="2" t="s">
        <v>438</v>
      </c>
      <c r="E1317" s="2" t="s">
        <v>77</v>
      </c>
      <c r="F1317" s="2">
        <v>36293</v>
      </c>
      <c r="G1317" s="2" t="s">
        <v>18</v>
      </c>
      <c r="H1317" s="2" t="s">
        <v>16</v>
      </c>
      <c r="I1317" s="2" t="s">
        <v>201</v>
      </c>
      <c r="J1317" s="2" t="s">
        <v>1231</v>
      </c>
      <c r="L1317" s="2" t="s">
        <v>18</v>
      </c>
    </row>
    <row r="1318" spans="1:20" x14ac:dyDescent="0.25">
      <c r="A1318" s="2">
        <v>332894</v>
      </c>
      <c r="B1318" s="2" t="s">
        <v>2698</v>
      </c>
      <c r="C1318" s="2" t="s">
        <v>680</v>
      </c>
      <c r="D1318" s="2" t="s">
        <v>234</v>
      </c>
      <c r="E1318" s="2" t="s">
        <v>77</v>
      </c>
      <c r="F1318" s="2">
        <v>31778</v>
      </c>
      <c r="G1318" s="2" t="s">
        <v>18</v>
      </c>
      <c r="H1318" s="2" t="s">
        <v>16</v>
      </c>
      <c r="I1318" s="2" t="s">
        <v>201</v>
      </c>
      <c r="J1318" s="2" t="s">
        <v>1231</v>
      </c>
      <c r="L1318" s="2" t="s">
        <v>18</v>
      </c>
    </row>
    <row r="1319" spans="1:20" x14ac:dyDescent="0.25">
      <c r="A1319" s="2">
        <v>332907</v>
      </c>
      <c r="B1319" s="2" t="s">
        <v>3938</v>
      </c>
      <c r="C1319" s="2" t="s">
        <v>225</v>
      </c>
      <c r="D1319" s="2" t="s">
        <v>322</v>
      </c>
      <c r="E1319" s="2" t="s">
        <v>77</v>
      </c>
      <c r="F1319" s="2">
        <v>34578</v>
      </c>
      <c r="G1319" s="2" t="s">
        <v>418</v>
      </c>
      <c r="H1319" s="2" t="s">
        <v>16</v>
      </c>
      <c r="I1319" s="2" t="s">
        <v>201</v>
      </c>
      <c r="J1319" s="2" t="s">
        <v>1268</v>
      </c>
      <c r="L1319" s="2" t="s">
        <v>30</v>
      </c>
    </row>
    <row r="1320" spans="1:20" x14ac:dyDescent="0.25">
      <c r="A1320" s="2">
        <v>332924</v>
      </c>
      <c r="B1320" s="2" t="s">
        <v>4308</v>
      </c>
      <c r="C1320" s="2" t="s">
        <v>362</v>
      </c>
      <c r="D1320" s="2" t="s">
        <v>437</v>
      </c>
      <c r="E1320" s="2" t="s">
        <v>76</v>
      </c>
      <c r="F1320" s="2">
        <v>35989</v>
      </c>
      <c r="G1320" s="2" t="s">
        <v>542</v>
      </c>
      <c r="H1320" s="2" t="s">
        <v>16</v>
      </c>
      <c r="I1320" s="2" t="s">
        <v>201</v>
      </c>
      <c r="J1320" s="2" t="s">
        <v>1231</v>
      </c>
      <c r="L1320" s="2" t="s">
        <v>18</v>
      </c>
    </row>
    <row r="1321" spans="1:20" x14ac:dyDescent="0.25">
      <c r="A1321" s="2">
        <v>332933</v>
      </c>
      <c r="B1321" s="2" t="s">
        <v>2963</v>
      </c>
      <c r="C1321" s="2" t="s">
        <v>360</v>
      </c>
      <c r="D1321" s="2" t="s">
        <v>318</v>
      </c>
      <c r="E1321" s="2" t="s">
        <v>76</v>
      </c>
      <c r="F1321" s="2">
        <v>32874</v>
      </c>
      <c r="G1321" s="2" t="s">
        <v>70</v>
      </c>
      <c r="H1321" s="2" t="s">
        <v>16</v>
      </c>
      <c r="I1321" s="2" t="s">
        <v>201</v>
      </c>
      <c r="J1321" s="2" t="s">
        <v>1231</v>
      </c>
      <c r="L1321" s="2" t="s">
        <v>70</v>
      </c>
    </row>
    <row r="1322" spans="1:20" x14ac:dyDescent="0.25">
      <c r="A1322" s="2">
        <v>332953</v>
      </c>
      <c r="B1322" s="2" t="s">
        <v>2635</v>
      </c>
      <c r="C1322" s="2" t="s">
        <v>214</v>
      </c>
      <c r="D1322" s="2" t="s">
        <v>269</v>
      </c>
      <c r="E1322" s="2" t="s">
        <v>77</v>
      </c>
      <c r="F1322" s="2">
        <v>35254</v>
      </c>
      <c r="G1322" s="2" t="s">
        <v>849</v>
      </c>
      <c r="H1322" s="2" t="s">
        <v>16</v>
      </c>
      <c r="I1322" s="2" t="s">
        <v>201</v>
      </c>
      <c r="J1322" s="2" t="s">
        <v>15</v>
      </c>
      <c r="L1322" s="2" t="s">
        <v>30</v>
      </c>
    </row>
    <row r="1323" spans="1:20" x14ac:dyDescent="0.25">
      <c r="A1323" s="2">
        <v>332956</v>
      </c>
      <c r="B1323" s="2" t="s">
        <v>2994</v>
      </c>
      <c r="C1323" s="2" t="s">
        <v>252</v>
      </c>
      <c r="D1323" s="2" t="s">
        <v>2995</v>
      </c>
      <c r="E1323" s="2" t="s">
        <v>76</v>
      </c>
      <c r="F1323" s="2">
        <v>30227</v>
      </c>
      <c r="G1323" s="2" t="s">
        <v>61</v>
      </c>
      <c r="H1323" s="2" t="s">
        <v>16</v>
      </c>
      <c r="I1323" s="2" t="s">
        <v>201</v>
      </c>
      <c r="J1323" s="2" t="s">
        <v>15</v>
      </c>
      <c r="L1323" s="2" t="s">
        <v>18</v>
      </c>
    </row>
    <row r="1324" spans="1:20" x14ac:dyDescent="0.25">
      <c r="A1324" s="2">
        <v>332972</v>
      </c>
      <c r="B1324" s="2" t="s">
        <v>4309</v>
      </c>
      <c r="C1324" s="2" t="s">
        <v>358</v>
      </c>
      <c r="D1324" s="2" t="s">
        <v>2039</v>
      </c>
      <c r="E1324" s="2" t="s">
        <v>76</v>
      </c>
      <c r="F1324" s="2">
        <v>36527</v>
      </c>
      <c r="G1324" s="2" t="s">
        <v>4310</v>
      </c>
      <c r="H1324" s="2" t="s">
        <v>16</v>
      </c>
      <c r="I1324" s="2" t="s">
        <v>201</v>
      </c>
      <c r="J1324" s="2" t="s">
        <v>15</v>
      </c>
      <c r="L1324" s="2" t="s">
        <v>30</v>
      </c>
    </row>
    <row r="1325" spans="1:20" x14ac:dyDescent="0.25">
      <c r="A1325" s="2">
        <v>332984</v>
      </c>
      <c r="B1325" s="2" t="s">
        <v>2494</v>
      </c>
      <c r="C1325" s="2" t="s">
        <v>246</v>
      </c>
      <c r="D1325" s="2" t="s">
        <v>1053</v>
      </c>
      <c r="E1325" s="2" t="s">
        <v>77</v>
      </c>
      <c r="F1325" s="2">
        <v>36409</v>
      </c>
      <c r="G1325" s="2" t="s">
        <v>18</v>
      </c>
      <c r="H1325" s="2" t="s">
        <v>16</v>
      </c>
      <c r="I1325" s="2" t="s">
        <v>201</v>
      </c>
      <c r="J1325" s="2" t="s">
        <v>15</v>
      </c>
      <c r="L1325" s="2" t="s">
        <v>18</v>
      </c>
    </row>
    <row r="1326" spans="1:20" x14ac:dyDescent="0.25">
      <c r="A1326" s="2">
        <v>332991</v>
      </c>
      <c r="B1326" s="2" t="s">
        <v>2419</v>
      </c>
      <c r="C1326" s="2" t="s">
        <v>1001</v>
      </c>
      <c r="D1326" s="2" t="s">
        <v>367</v>
      </c>
      <c r="E1326" s="2" t="s">
        <v>76</v>
      </c>
      <c r="F1326" s="2">
        <v>35076</v>
      </c>
      <c r="G1326" s="2" t="s">
        <v>2080</v>
      </c>
      <c r="H1326" s="2" t="s">
        <v>16</v>
      </c>
      <c r="I1326" s="2" t="s">
        <v>201</v>
      </c>
      <c r="J1326" s="2" t="s">
        <v>1231</v>
      </c>
      <c r="L1326" s="2" t="s">
        <v>70</v>
      </c>
      <c r="R1326" s="2">
        <v>4692</v>
      </c>
      <c r="S1326" s="2">
        <v>45498</v>
      </c>
      <c r="T1326" s="2">
        <v>1000</v>
      </c>
    </row>
    <row r="1327" spans="1:20" x14ac:dyDescent="0.25">
      <c r="A1327" s="2">
        <v>333000</v>
      </c>
      <c r="B1327" s="2" t="s">
        <v>2679</v>
      </c>
      <c r="C1327" s="2" t="s">
        <v>663</v>
      </c>
      <c r="D1327" s="2" t="s">
        <v>269</v>
      </c>
      <c r="E1327" s="2" t="s">
        <v>77</v>
      </c>
      <c r="F1327" s="2">
        <v>32096</v>
      </c>
      <c r="G1327" s="2" t="s">
        <v>860</v>
      </c>
      <c r="H1327" s="2" t="s">
        <v>16</v>
      </c>
      <c r="I1327" s="2" t="s">
        <v>201</v>
      </c>
      <c r="J1327" s="2" t="s">
        <v>1231</v>
      </c>
      <c r="L1327" s="2" t="s">
        <v>27</v>
      </c>
    </row>
    <row r="1328" spans="1:20" x14ac:dyDescent="0.25">
      <c r="A1328" s="2">
        <v>333030</v>
      </c>
      <c r="B1328" s="2" t="s">
        <v>2783</v>
      </c>
      <c r="C1328" s="2" t="s">
        <v>229</v>
      </c>
      <c r="D1328" s="2" t="s">
        <v>732</v>
      </c>
      <c r="E1328" s="2" t="s">
        <v>77</v>
      </c>
      <c r="F1328" s="2">
        <v>31153</v>
      </c>
      <c r="G1328" s="2" t="s">
        <v>18</v>
      </c>
      <c r="H1328" s="2" t="s">
        <v>16</v>
      </c>
      <c r="I1328" s="2" t="s">
        <v>201</v>
      </c>
      <c r="J1328" s="2" t="s">
        <v>1231</v>
      </c>
      <c r="L1328" s="2" t="s">
        <v>18</v>
      </c>
    </row>
    <row r="1329" spans="1:20" x14ac:dyDescent="0.25">
      <c r="A1329" s="2">
        <v>333057</v>
      </c>
      <c r="B1329" s="2" t="s">
        <v>2531</v>
      </c>
      <c r="C1329" s="2" t="s">
        <v>410</v>
      </c>
      <c r="D1329" s="2" t="s">
        <v>615</v>
      </c>
      <c r="E1329" s="2" t="s">
        <v>77</v>
      </c>
      <c r="F1329" s="2">
        <v>36223</v>
      </c>
      <c r="G1329" s="2" t="s">
        <v>18</v>
      </c>
      <c r="H1329" s="2" t="s">
        <v>16</v>
      </c>
      <c r="I1329" s="2" t="s">
        <v>201</v>
      </c>
      <c r="J1329" s="2" t="s">
        <v>1231</v>
      </c>
      <c r="L1329" s="2" t="s">
        <v>18</v>
      </c>
    </row>
    <row r="1330" spans="1:20" x14ac:dyDescent="0.25">
      <c r="A1330" s="2">
        <v>333063</v>
      </c>
      <c r="B1330" s="2" t="s">
        <v>3941</v>
      </c>
      <c r="C1330" s="2" t="s">
        <v>1278</v>
      </c>
      <c r="D1330" s="2" t="s">
        <v>212</v>
      </c>
      <c r="E1330" s="2" t="s">
        <v>77</v>
      </c>
      <c r="F1330" s="2">
        <v>34191</v>
      </c>
      <c r="G1330" s="2" t="s">
        <v>3236</v>
      </c>
      <c r="H1330" s="2" t="s">
        <v>16</v>
      </c>
      <c r="I1330" s="2" t="s">
        <v>201</v>
      </c>
      <c r="J1330" s="2" t="s">
        <v>1231</v>
      </c>
      <c r="L1330" s="2" t="s">
        <v>18</v>
      </c>
    </row>
    <row r="1331" spans="1:20" x14ac:dyDescent="0.25">
      <c r="A1331" s="2">
        <v>333067</v>
      </c>
      <c r="B1331" s="2" t="s">
        <v>2859</v>
      </c>
      <c r="C1331" s="2" t="s">
        <v>1148</v>
      </c>
      <c r="D1331" s="2" t="s">
        <v>1799</v>
      </c>
      <c r="E1331" s="2" t="s">
        <v>77</v>
      </c>
      <c r="F1331" s="2">
        <v>33722</v>
      </c>
      <c r="G1331" s="2" t="s">
        <v>507</v>
      </c>
      <c r="H1331" s="2" t="s">
        <v>16</v>
      </c>
      <c r="I1331" s="2" t="s">
        <v>201</v>
      </c>
      <c r="J1331" s="2" t="s">
        <v>15</v>
      </c>
      <c r="L1331" s="2" t="s">
        <v>18</v>
      </c>
    </row>
    <row r="1332" spans="1:20" x14ac:dyDescent="0.25">
      <c r="A1332" s="2">
        <v>333069</v>
      </c>
      <c r="B1332" s="2" t="s">
        <v>3942</v>
      </c>
      <c r="C1332" s="2" t="s">
        <v>214</v>
      </c>
      <c r="D1332" s="2" t="s">
        <v>452</v>
      </c>
      <c r="E1332" s="2" t="s">
        <v>77</v>
      </c>
      <c r="F1332" s="2">
        <v>34339</v>
      </c>
      <c r="G1332" s="2" t="s">
        <v>18</v>
      </c>
      <c r="H1332" s="2" t="s">
        <v>16</v>
      </c>
      <c r="I1332" s="2" t="s">
        <v>201</v>
      </c>
      <c r="J1332" s="2" t="s">
        <v>1231</v>
      </c>
      <c r="L1332" s="2" t="s">
        <v>18</v>
      </c>
    </row>
    <row r="1333" spans="1:20" x14ac:dyDescent="0.25">
      <c r="A1333" s="2">
        <v>333074</v>
      </c>
      <c r="B1333" s="2" t="s">
        <v>4312</v>
      </c>
      <c r="C1333" s="2" t="s">
        <v>504</v>
      </c>
      <c r="D1333" s="2" t="s">
        <v>237</v>
      </c>
      <c r="E1333" s="2" t="s">
        <v>77</v>
      </c>
      <c r="F1333" s="2">
        <v>35655</v>
      </c>
      <c r="G1333" s="2" t="s">
        <v>18</v>
      </c>
      <c r="H1333" s="2" t="s">
        <v>16</v>
      </c>
      <c r="I1333" s="2" t="s">
        <v>201</v>
      </c>
      <c r="J1333" s="2" t="s">
        <v>1231</v>
      </c>
      <c r="L1333" s="2" t="s">
        <v>30</v>
      </c>
      <c r="R1333" s="2">
        <v>4773</v>
      </c>
      <c r="S1333" s="2">
        <v>45504</v>
      </c>
      <c r="T1333" s="2">
        <v>20000</v>
      </c>
    </row>
    <row r="1334" spans="1:20" x14ac:dyDescent="0.25">
      <c r="A1334" s="2">
        <v>333080</v>
      </c>
      <c r="B1334" s="2" t="s">
        <v>4313</v>
      </c>
      <c r="C1334" s="2" t="s">
        <v>625</v>
      </c>
      <c r="D1334" s="2" t="s">
        <v>387</v>
      </c>
      <c r="E1334" s="2" t="s">
        <v>77</v>
      </c>
      <c r="F1334" s="2">
        <v>31092</v>
      </c>
      <c r="G1334" s="2" t="s">
        <v>18</v>
      </c>
      <c r="H1334" s="2" t="s">
        <v>16</v>
      </c>
      <c r="I1334" s="2" t="s">
        <v>201</v>
      </c>
      <c r="J1334" s="2" t="s">
        <v>1231</v>
      </c>
      <c r="L1334" s="2" t="s">
        <v>18</v>
      </c>
    </row>
    <row r="1335" spans="1:20" x14ac:dyDescent="0.25">
      <c r="A1335" s="2">
        <v>333091</v>
      </c>
      <c r="B1335" s="2" t="s">
        <v>3354</v>
      </c>
      <c r="C1335" s="2" t="s">
        <v>263</v>
      </c>
      <c r="D1335" s="2" t="s">
        <v>3355</v>
      </c>
      <c r="E1335" s="2" t="s">
        <v>77</v>
      </c>
      <c r="F1335" s="2">
        <v>33986</v>
      </c>
      <c r="G1335" s="2" t="s">
        <v>18</v>
      </c>
      <c r="H1335" s="2" t="s">
        <v>16</v>
      </c>
      <c r="I1335" s="2" t="s">
        <v>201</v>
      </c>
      <c r="J1335" s="2" t="s">
        <v>1231</v>
      </c>
      <c r="L1335" s="2" t="s">
        <v>18</v>
      </c>
    </row>
    <row r="1336" spans="1:20" x14ac:dyDescent="0.25">
      <c r="A1336" s="2">
        <v>333094</v>
      </c>
      <c r="B1336" s="2" t="s">
        <v>3283</v>
      </c>
      <c r="C1336" s="2" t="s">
        <v>3284</v>
      </c>
      <c r="D1336" s="2" t="s">
        <v>346</v>
      </c>
      <c r="E1336" s="2" t="s">
        <v>77</v>
      </c>
      <c r="F1336" s="2">
        <v>35431</v>
      </c>
      <c r="G1336" s="2" t="s">
        <v>2266</v>
      </c>
      <c r="H1336" s="2" t="s">
        <v>16</v>
      </c>
      <c r="I1336" s="2" t="s">
        <v>201</v>
      </c>
      <c r="J1336" s="2" t="s">
        <v>15</v>
      </c>
      <c r="L1336" s="2" t="s">
        <v>30</v>
      </c>
    </row>
    <row r="1337" spans="1:20" x14ac:dyDescent="0.25">
      <c r="A1337" s="2">
        <v>333096</v>
      </c>
      <c r="B1337" s="2" t="s">
        <v>4314</v>
      </c>
      <c r="C1337" s="2" t="s">
        <v>360</v>
      </c>
      <c r="D1337" s="2" t="s">
        <v>495</v>
      </c>
      <c r="E1337" s="2" t="s">
        <v>77</v>
      </c>
      <c r="F1337" s="2">
        <v>36393</v>
      </c>
      <c r="G1337" s="2" t="s">
        <v>18</v>
      </c>
      <c r="H1337" s="2" t="s">
        <v>16</v>
      </c>
      <c r="I1337" s="2" t="s">
        <v>201</v>
      </c>
      <c r="J1337" s="2" t="s">
        <v>15</v>
      </c>
      <c r="L1337" s="2" t="s">
        <v>18</v>
      </c>
    </row>
    <row r="1338" spans="1:20" x14ac:dyDescent="0.25">
      <c r="A1338" s="2">
        <v>333106</v>
      </c>
      <c r="B1338" s="2" t="s">
        <v>3945</v>
      </c>
      <c r="C1338" s="2" t="s">
        <v>641</v>
      </c>
      <c r="D1338" s="2" t="s">
        <v>703</v>
      </c>
      <c r="E1338" s="2" t="s">
        <v>77</v>
      </c>
      <c r="F1338" s="2">
        <v>35941</v>
      </c>
      <c r="G1338" s="2" t="s">
        <v>18</v>
      </c>
      <c r="H1338" s="2" t="s">
        <v>16</v>
      </c>
      <c r="I1338" s="2" t="s">
        <v>201</v>
      </c>
      <c r="J1338" s="2" t="s">
        <v>1231</v>
      </c>
      <c r="L1338" s="2" t="s">
        <v>18</v>
      </c>
    </row>
    <row r="1339" spans="1:20" x14ac:dyDescent="0.25">
      <c r="A1339" s="2">
        <v>333110</v>
      </c>
      <c r="B1339" s="2" t="s">
        <v>3946</v>
      </c>
      <c r="C1339" s="2" t="s">
        <v>661</v>
      </c>
      <c r="D1339" s="2" t="s">
        <v>3947</v>
      </c>
      <c r="E1339" s="2" t="s">
        <v>77</v>
      </c>
      <c r="F1339" s="2">
        <v>34702</v>
      </c>
      <c r="G1339" s="2" t="s">
        <v>913</v>
      </c>
      <c r="H1339" s="2" t="s">
        <v>16</v>
      </c>
      <c r="I1339" s="2" t="s">
        <v>201</v>
      </c>
      <c r="J1339" s="2" t="s">
        <v>1231</v>
      </c>
      <c r="L1339" s="2" t="s">
        <v>70</v>
      </c>
    </row>
    <row r="1340" spans="1:20" x14ac:dyDescent="0.25">
      <c r="A1340" s="2">
        <v>333112</v>
      </c>
      <c r="B1340" s="2" t="s">
        <v>4315</v>
      </c>
      <c r="C1340" s="2" t="s">
        <v>362</v>
      </c>
      <c r="D1340" s="2" t="s">
        <v>748</v>
      </c>
      <c r="E1340" s="2" t="s">
        <v>77</v>
      </c>
      <c r="F1340" s="2">
        <v>34350</v>
      </c>
      <c r="G1340" s="2" t="s">
        <v>18</v>
      </c>
      <c r="H1340" s="2" t="s">
        <v>16</v>
      </c>
      <c r="I1340" s="2" t="s">
        <v>201</v>
      </c>
      <c r="J1340" s="2" t="s">
        <v>15</v>
      </c>
      <c r="L1340" s="2" t="s">
        <v>18</v>
      </c>
    </row>
    <row r="1341" spans="1:20" x14ac:dyDescent="0.25">
      <c r="A1341" s="2">
        <v>333116</v>
      </c>
      <c r="B1341" s="2" t="s">
        <v>4316</v>
      </c>
      <c r="C1341" s="2" t="s">
        <v>1076</v>
      </c>
      <c r="D1341" s="2" t="s">
        <v>677</v>
      </c>
      <c r="E1341" s="2" t="s">
        <v>77</v>
      </c>
      <c r="F1341" s="2">
        <v>31879</v>
      </c>
      <c r="G1341" s="2" t="s">
        <v>18</v>
      </c>
      <c r="H1341" s="2" t="s">
        <v>16</v>
      </c>
      <c r="I1341" s="2" t="s">
        <v>201</v>
      </c>
      <c r="J1341" s="2" t="s">
        <v>1231</v>
      </c>
      <c r="L1341" s="2" t="s">
        <v>18</v>
      </c>
    </row>
    <row r="1342" spans="1:20" x14ac:dyDescent="0.25">
      <c r="A1342" s="2">
        <v>333117</v>
      </c>
      <c r="B1342" s="2" t="s">
        <v>3356</v>
      </c>
      <c r="C1342" s="2" t="s">
        <v>685</v>
      </c>
      <c r="D1342" s="2" t="s">
        <v>671</v>
      </c>
      <c r="E1342" s="2" t="s">
        <v>77</v>
      </c>
      <c r="F1342" s="2">
        <v>36526</v>
      </c>
      <c r="G1342" s="2" t="s">
        <v>18</v>
      </c>
      <c r="H1342" s="2" t="s">
        <v>16</v>
      </c>
      <c r="I1342" s="2" t="s">
        <v>201</v>
      </c>
      <c r="J1342" s="2" t="s">
        <v>15</v>
      </c>
      <c r="L1342" s="2" t="s">
        <v>18</v>
      </c>
    </row>
    <row r="1343" spans="1:20" x14ac:dyDescent="0.25">
      <c r="A1343" s="2">
        <v>333119</v>
      </c>
      <c r="B1343" s="2" t="s">
        <v>3948</v>
      </c>
      <c r="C1343" s="2" t="s">
        <v>341</v>
      </c>
      <c r="D1343" s="2" t="s">
        <v>222</v>
      </c>
      <c r="E1343" s="2" t="s">
        <v>77</v>
      </c>
      <c r="F1343" s="2">
        <v>36326</v>
      </c>
      <c r="G1343" s="2" t="s">
        <v>18</v>
      </c>
      <c r="H1343" s="2" t="s">
        <v>16</v>
      </c>
      <c r="I1343" s="2" t="s">
        <v>201</v>
      </c>
      <c r="J1343" s="2" t="s">
        <v>15</v>
      </c>
      <c r="L1343" s="2" t="s">
        <v>18</v>
      </c>
    </row>
    <row r="1344" spans="1:20" x14ac:dyDescent="0.25">
      <c r="A1344" s="2">
        <v>333133</v>
      </c>
      <c r="B1344" s="2" t="s">
        <v>4317</v>
      </c>
      <c r="C1344" s="2" t="s">
        <v>252</v>
      </c>
      <c r="D1344" s="2" t="s">
        <v>226</v>
      </c>
      <c r="E1344" s="2" t="s">
        <v>77</v>
      </c>
      <c r="F1344" s="2">
        <v>30065</v>
      </c>
      <c r="G1344" s="2" t="s">
        <v>18</v>
      </c>
      <c r="H1344" s="2" t="s">
        <v>19</v>
      </c>
      <c r="I1344" s="2" t="s">
        <v>201</v>
      </c>
      <c r="J1344" s="2" t="s">
        <v>1231</v>
      </c>
      <c r="L1344" s="2" t="s">
        <v>67</v>
      </c>
    </row>
    <row r="1345" spans="1:20" x14ac:dyDescent="0.25">
      <c r="A1345" s="2">
        <v>333140</v>
      </c>
      <c r="B1345" s="2" t="s">
        <v>3949</v>
      </c>
      <c r="C1345" s="2" t="s">
        <v>583</v>
      </c>
      <c r="D1345" s="2" t="s">
        <v>272</v>
      </c>
      <c r="E1345" s="2" t="s">
        <v>77</v>
      </c>
      <c r="F1345" s="2">
        <v>33651</v>
      </c>
      <c r="G1345" s="2" t="s">
        <v>18</v>
      </c>
      <c r="H1345" s="2" t="s">
        <v>16</v>
      </c>
      <c r="I1345" s="2" t="s">
        <v>201</v>
      </c>
      <c r="J1345" s="2" t="s">
        <v>1231</v>
      </c>
      <c r="L1345" s="2" t="s">
        <v>18</v>
      </c>
      <c r="R1345" s="2">
        <v>4957</v>
      </c>
      <c r="S1345" s="2">
        <v>45511</v>
      </c>
      <c r="T1345" s="2">
        <v>20000</v>
      </c>
    </row>
    <row r="1346" spans="1:20" x14ac:dyDescent="0.25">
      <c r="A1346" s="2">
        <v>333141</v>
      </c>
      <c r="B1346" s="2" t="s">
        <v>3950</v>
      </c>
      <c r="C1346" s="2" t="s">
        <v>1487</v>
      </c>
      <c r="D1346" s="2" t="s">
        <v>2501</v>
      </c>
      <c r="E1346" s="2" t="s">
        <v>76</v>
      </c>
      <c r="F1346" s="2">
        <v>23781</v>
      </c>
      <c r="G1346" s="2" t="s">
        <v>3459</v>
      </c>
      <c r="H1346" s="2" t="s">
        <v>16</v>
      </c>
      <c r="I1346" s="2" t="s">
        <v>201</v>
      </c>
      <c r="J1346" s="2" t="s">
        <v>1231</v>
      </c>
      <c r="L1346" s="2" t="s">
        <v>18</v>
      </c>
    </row>
    <row r="1347" spans="1:20" x14ac:dyDescent="0.25">
      <c r="A1347" s="2">
        <v>333144</v>
      </c>
      <c r="B1347" s="2" t="s">
        <v>2744</v>
      </c>
      <c r="C1347" s="2" t="s">
        <v>749</v>
      </c>
      <c r="D1347" s="2" t="s">
        <v>269</v>
      </c>
      <c r="E1347" s="2" t="s">
        <v>76</v>
      </c>
      <c r="F1347" s="2">
        <v>35217</v>
      </c>
      <c r="G1347" s="2" t="s">
        <v>213</v>
      </c>
      <c r="H1347" s="2" t="s">
        <v>16</v>
      </c>
      <c r="I1347" s="2" t="s">
        <v>201</v>
      </c>
      <c r="J1347" s="2" t="s">
        <v>1231</v>
      </c>
      <c r="L1347" s="2" t="s">
        <v>18</v>
      </c>
    </row>
    <row r="1348" spans="1:20" x14ac:dyDescent="0.25">
      <c r="A1348" s="2">
        <v>333163</v>
      </c>
      <c r="B1348" s="2" t="s">
        <v>4318</v>
      </c>
      <c r="C1348" s="2" t="s">
        <v>221</v>
      </c>
      <c r="D1348" s="2" t="s">
        <v>1636</v>
      </c>
      <c r="E1348" s="2" t="s">
        <v>77</v>
      </c>
      <c r="F1348" s="2">
        <v>34336</v>
      </c>
      <c r="G1348" s="2" t="s">
        <v>430</v>
      </c>
      <c r="H1348" s="2" t="s">
        <v>16</v>
      </c>
      <c r="I1348" s="2" t="s">
        <v>201</v>
      </c>
      <c r="J1348" s="2" t="s">
        <v>1231</v>
      </c>
      <c r="L1348" s="2" t="s">
        <v>30</v>
      </c>
    </row>
    <row r="1349" spans="1:20" x14ac:dyDescent="0.25">
      <c r="A1349" s="2">
        <v>333194</v>
      </c>
      <c r="B1349" s="2" t="s">
        <v>3953</v>
      </c>
      <c r="C1349" s="2" t="s">
        <v>612</v>
      </c>
      <c r="D1349" s="2" t="s">
        <v>1076</v>
      </c>
      <c r="E1349" s="2" t="s">
        <v>77</v>
      </c>
      <c r="F1349" s="2">
        <v>30448</v>
      </c>
      <c r="G1349" s="2" t="s">
        <v>18</v>
      </c>
      <c r="H1349" s="2" t="s">
        <v>16</v>
      </c>
      <c r="I1349" s="2" t="s">
        <v>201</v>
      </c>
      <c r="J1349" s="2" t="s">
        <v>1231</v>
      </c>
      <c r="L1349" s="2" t="s">
        <v>18</v>
      </c>
    </row>
    <row r="1350" spans="1:20" x14ac:dyDescent="0.25">
      <c r="A1350" s="2">
        <v>333196</v>
      </c>
      <c r="B1350" s="2" t="s">
        <v>3191</v>
      </c>
      <c r="C1350" s="2" t="s">
        <v>229</v>
      </c>
      <c r="D1350" s="2" t="s">
        <v>278</v>
      </c>
      <c r="E1350" s="2" t="s">
        <v>77</v>
      </c>
      <c r="F1350" s="2">
        <v>32905</v>
      </c>
      <c r="G1350" s="2" t="s">
        <v>1495</v>
      </c>
      <c r="H1350" s="2" t="s">
        <v>16</v>
      </c>
      <c r="I1350" s="2" t="s">
        <v>201</v>
      </c>
      <c r="J1350" s="2" t="s">
        <v>1231</v>
      </c>
      <c r="L1350" s="2" t="s">
        <v>18</v>
      </c>
    </row>
    <row r="1351" spans="1:20" x14ac:dyDescent="0.25">
      <c r="A1351" s="2">
        <v>333203</v>
      </c>
      <c r="B1351" s="2" t="s">
        <v>2996</v>
      </c>
      <c r="C1351" s="2" t="s">
        <v>421</v>
      </c>
      <c r="D1351" s="2" t="s">
        <v>487</v>
      </c>
      <c r="E1351" s="2" t="s">
        <v>76</v>
      </c>
      <c r="F1351" s="2">
        <v>36161</v>
      </c>
      <c r="G1351" s="2" t="s">
        <v>18</v>
      </c>
      <c r="H1351" s="2" t="s">
        <v>16</v>
      </c>
      <c r="I1351" s="2" t="s">
        <v>201</v>
      </c>
      <c r="J1351" s="2" t="s">
        <v>15</v>
      </c>
      <c r="L1351" s="2" t="s">
        <v>18</v>
      </c>
    </row>
    <row r="1352" spans="1:20" x14ac:dyDescent="0.25">
      <c r="A1352" s="2">
        <v>333238</v>
      </c>
      <c r="B1352" s="2" t="s">
        <v>3955</v>
      </c>
      <c r="C1352" s="2" t="s">
        <v>663</v>
      </c>
      <c r="D1352" s="2" t="s">
        <v>267</v>
      </c>
      <c r="E1352" s="2" t="s">
        <v>77</v>
      </c>
      <c r="F1352" s="2">
        <v>35441</v>
      </c>
      <c r="G1352" s="2" t="s">
        <v>3786</v>
      </c>
      <c r="H1352" s="2" t="s">
        <v>16</v>
      </c>
      <c r="I1352" s="2" t="s">
        <v>201</v>
      </c>
      <c r="J1352" s="2" t="s">
        <v>1231</v>
      </c>
      <c r="L1352" s="2" t="s">
        <v>30</v>
      </c>
    </row>
    <row r="1353" spans="1:20" x14ac:dyDescent="0.25">
      <c r="A1353" s="2">
        <v>333239</v>
      </c>
      <c r="B1353" s="2" t="s">
        <v>3285</v>
      </c>
      <c r="C1353" s="2" t="s">
        <v>211</v>
      </c>
      <c r="D1353" s="2" t="s">
        <v>269</v>
      </c>
      <c r="E1353" s="2" t="s">
        <v>77</v>
      </c>
      <c r="F1353" s="2">
        <v>34696</v>
      </c>
      <c r="G1353" s="2" t="s">
        <v>213</v>
      </c>
      <c r="H1353" s="2" t="s">
        <v>16</v>
      </c>
      <c r="I1353" s="2" t="s">
        <v>201</v>
      </c>
      <c r="J1353" s="2" t="s">
        <v>1231</v>
      </c>
      <c r="L1353" s="2" t="s">
        <v>18</v>
      </c>
    </row>
    <row r="1354" spans="1:20" x14ac:dyDescent="0.25">
      <c r="A1354" s="2">
        <v>333240</v>
      </c>
      <c r="B1354" s="2" t="s">
        <v>3956</v>
      </c>
      <c r="C1354" s="2" t="s">
        <v>379</v>
      </c>
      <c r="D1354" s="2" t="s">
        <v>614</v>
      </c>
      <c r="E1354" s="2" t="s">
        <v>77</v>
      </c>
      <c r="F1354" s="2">
        <v>30244</v>
      </c>
      <c r="G1354" s="2" t="s">
        <v>18</v>
      </c>
      <c r="H1354" s="2" t="s">
        <v>16</v>
      </c>
      <c r="I1354" s="2" t="s">
        <v>201</v>
      </c>
      <c r="J1354" s="2" t="s">
        <v>1231</v>
      </c>
      <c r="L1354" s="2" t="s">
        <v>18</v>
      </c>
    </row>
    <row r="1355" spans="1:20" x14ac:dyDescent="0.25">
      <c r="A1355" s="2">
        <v>333258</v>
      </c>
      <c r="B1355" s="2" t="s">
        <v>4319</v>
      </c>
      <c r="C1355" s="2" t="s">
        <v>246</v>
      </c>
      <c r="D1355" s="2" t="s">
        <v>374</v>
      </c>
      <c r="E1355" s="2" t="s">
        <v>77</v>
      </c>
      <c r="F1355" s="2">
        <v>31477</v>
      </c>
      <c r="G1355" s="2" t="s">
        <v>213</v>
      </c>
      <c r="H1355" s="2" t="s">
        <v>16</v>
      </c>
      <c r="I1355" s="2" t="s">
        <v>201</v>
      </c>
      <c r="J1355" s="2" t="s">
        <v>1231</v>
      </c>
      <c r="L1355" s="2" t="s">
        <v>30</v>
      </c>
    </row>
    <row r="1356" spans="1:20" x14ac:dyDescent="0.25">
      <c r="A1356" s="2">
        <v>333262</v>
      </c>
      <c r="B1356" s="2" t="s">
        <v>4320</v>
      </c>
      <c r="C1356" s="2" t="s">
        <v>4321</v>
      </c>
      <c r="D1356" s="2" t="s">
        <v>883</v>
      </c>
      <c r="E1356" s="2" t="s">
        <v>76</v>
      </c>
      <c r="F1356" s="2">
        <v>35065</v>
      </c>
      <c r="G1356" s="2" t="s">
        <v>4322</v>
      </c>
      <c r="H1356" s="2" t="s">
        <v>16</v>
      </c>
      <c r="I1356" s="2" t="s">
        <v>201</v>
      </c>
      <c r="J1356" s="2" t="s">
        <v>1231</v>
      </c>
      <c r="L1356" s="2" t="s">
        <v>73</v>
      </c>
    </row>
    <row r="1357" spans="1:20" x14ac:dyDescent="0.25">
      <c r="A1357" s="2">
        <v>333264</v>
      </c>
      <c r="B1357" s="2" t="s">
        <v>2247</v>
      </c>
      <c r="C1357" s="2" t="s">
        <v>326</v>
      </c>
      <c r="D1357" s="2" t="s">
        <v>539</v>
      </c>
      <c r="E1357" s="2" t="s">
        <v>76</v>
      </c>
      <c r="F1357" s="2">
        <v>32723</v>
      </c>
      <c r="G1357" s="2" t="s">
        <v>760</v>
      </c>
      <c r="H1357" s="2" t="s">
        <v>16</v>
      </c>
      <c r="I1357" s="2" t="s">
        <v>201</v>
      </c>
      <c r="J1357" s="2" t="s">
        <v>15</v>
      </c>
      <c r="L1357" s="2" t="s">
        <v>40</v>
      </c>
    </row>
    <row r="1358" spans="1:20" x14ac:dyDescent="0.25">
      <c r="A1358" s="2">
        <v>333275</v>
      </c>
      <c r="B1358" s="2" t="s">
        <v>2375</v>
      </c>
      <c r="C1358" s="2" t="s">
        <v>229</v>
      </c>
      <c r="D1358" s="2" t="s">
        <v>539</v>
      </c>
      <c r="E1358" s="2" t="s">
        <v>77</v>
      </c>
      <c r="F1358" s="2">
        <v>30439</v>
      </c>
      <c r="G1358" s="2" t="s">
        <v>2190</v>
      </c>
      <c r="H1358" s="2" t="s">
        <v>16</v>
      </c>
      <c r="I1358" s="2" t="s">
        <v>201</v>
      </c>
      <c r="J1358" s="2" t="s">
        <v>1231</v>
      </c>
      <c r="L1358" s="2" t="s">
        <v>18</v>
      </c>
    </row>
    <row r="1359" spans="1:20" x14ac:dyDescent="0.25">
      <c r="A1359" s="2">
        <v>333281</v>
      </c>
      <c r="B1359" s="2" t="s">
        <v>3958</v>
      </c>
      <c r="C1359" s="2" t="s">
        <v>396</v>
      </c>
      <c r="D1359" s="2" t="s">
        <v>1825</v>
      </c>
      <c r="E1359" s="2" t="s">
        <v>77</v>
      </c>
      <c r="F1359" s="2">
        <v>35095</v>
      </c>
      <c r="G1359" s="2" t="s">
        <v>18</v>
      </c>
      <c r="H1359" s="2" t="s">
        <v>16</v>
      </c>
      <c r="I1359" s="2" t="s">
        <v>201</v>
      </c>
      <c r="J1359" s="2" t="s">
        <v>1231</v>
      </c>
      <c r="L1359" s="2" t="s">
        <v>58</v>
      </c>
    </row>
    <row r="1360" spans="1:20" x14ac:dyDescent="0.25">
      <c r="A1360" s="2">
        <v>333285</v>
      </c>
      <c r="B1360" s="2" t="s">
        <v>2673</v>
      </c>
      <c r="C1360" s="2" t="s">
        <v>379</v>
      </c>
      <c r="D1360" s="2" t="s">
        <v>312</v>
      </c>
      <c r="E1360" s="2" t="s">
        <v>77</v>
      </c>
      <c r="F1360" s="2">
        <v>33248</v>
      </c>
      <c r="G1360" s="2" t="s">
        <v>18</v>
      </c>
      <c r="H1360" s="2" t="s">
        <v>16</v>
      </c>
      <c r="I1360" s="2" t="s">
        <v>201</v>
      </c>
      <c r="J1360" s="2" t="s">
        <v>1231</v>
      </c>
      <c r="L1360" s="2" t="s">
        <v>18</v>
      </c>
    </row>
    <row r="1361" spans="1:12" x14ac:dyDescent="0.25">
      <c r="A1361" s="2">
        <v>333289</v>
      </c>
      <c r="B1361" s="2" t="s">
        <v>3045</v>
      </c>
      <c r="C1361" s="2" t="s">
        <v>663</v>
      </c>
      <c r="D1361" s="2" t="s">
        <v>237</v>
      </c>
      <c r="E1361" s="2" t="s">
        <v>77</v>
      </c>
      <c r="F1361" s="2">
        <v>35618</v>
      </c>
      <c r="G1361" s="2" t="s">
        <v>245</v>
      </c>
      <c r="H1361" s="2" t="s">
        <v>16</v>
      </c>
      <c r="I1361" s="2" t="s">
        <v>201</v>
      </c>
      <c r="J1361" s="2" t="s">
        <v>1231</v>
      </c>
      <c r="L1361" s="2" t="s">
        <v>18</v>
      </c>
    </row>
    <row r="1362" spans="1:12" x14ac:dyDescent="0.25">
      <c r="A1362" s="2">
        <v>333294</v>
      </c>
      <c r="B1362" s="2" t="s">
        <v>3357</v>
      </c>
      <c r="C1362" s="2" t="s">
        <v>1068</v>
      </c>
      <c r="D1362" s="2" t="s">
        <v>3358</v>
      </c>
      <c r="E1362" s="2" t="s">
        <v>77</v>
      </c>
      <c r="F1362" s="2">
        <v>35977</v>
      </c>
      <c r="G1362" s="2" t="s">
        <v>430</v>
      </c>
      <c r="H1362" s="2" t="s">
        <v>16</v>
      </c>
      <c r="I1362" s="2" t="s">
        <v>201</v>
      </c>
      <c r="J1362" s="2" t="s">
        <v>1231</v>
      </c>
      <c r="L1362" s="2" t="s">
        <v>30</v>
      </c>
    </row>
    <row r="1363" spans="1:12" x14ac:dyDescent="0.25">
      <c r="A1363" s="2">
        <v>333301</v>
      </c>
      <c r="B1363" s="2" t="s">
        <v>3359</v>
      </c>
      <c r="C1363" s="2" t="s">
        <v>788</v>
      </c>
      <c r="D1363" s="2" t="s">
        <v>219</v>
      </c>
      <c r="E1363" s="2" t="s">
        <v>77</v>
      </c>
      <c r="F1363" s="2">
        <v>36011</v>
      </c>
      <c r="G1363" s="2" t="s">
        <v>18</v>
      </c>
      <c r="H1363" s="2" t="s">
        <v>16</v>
      </c>
      <c r="I1363" s="2" t="s">
        <v>201</v>
      </c>
      <c r="J1363" s="2" t="s">
        <v>1231</v>
      </c>
      <c r="L1363" s="2" t="s">
        <v>18</v>
      </c>
    </row>
    <row r="1364" spans="1:12" x14ac:dyDescent="0.25">
      <c r="A1364" s="2">
        <v>333309</v>
      </c>
      <c r="B1364" s="2" t="s">
        <v>3360</v>
      </c>
      <c r="C1364" s="2" t="s">
        <v>246</v>
      </c>
      <c r="D1364" s="2" t="s">
        <v>3361</v>
      </c>
      <c r="E1364" s="2" t="s">
        <v>76</v>
      </c>
      <c r="F1364" s="2">
        <v>29441</v>
      </c>
      <c r="G1364" s="2" t="s">
        <v>213</v>
      </c>
      <c r="H1364" s="2" t="s">
        <v>16</v>
      </c>
      <c r="I1364" s="2" t="s">
        <v>201</v>
      </c>
      <c r="J1364" s="2" t="s">
        <v>1231</v>
      </c>
      <c r="L1364" s="2" t="s">
        <v>18</v>
      </c>
    </row>
    <row r="1365" spans="1:12" x14ac:dyDescent="0.25">
      <c r="A1365" s="2">
        <v>333318</v>
      </c>
      <c r="B1365" s="2" t="s">
        <v>3959</v>
      </c>
      <c r="C1365" s="2" t="s">
        <v>1066</v>
      </c>
      <c r="D1365" s="2" t="s">
        <v>325</v>
      </c>
      <c r="E1365" s="2" t="s">
        <v>76</v>
      </c>
      <c r="F1365" s="2">
        <v>33608</v>
      </c>
      <c r="G1365" s="2" t="s">
        <v>18</v>
      </c>
      <c r="H1365" s="2" t="s">
        <v>16</v>
      </c>
      <c r="I1365" s="2" t="s">
        <v>201</v>
      </c>
      <c r="J1365" s="2" t="s">
        <v>1231</v>
      </c>
      <c r="L1365" s="2" t="s">
        <v>18</v>
      </c>
    </row>
    <row r="1366" spans="1:12" x14ac:dyDescent="0.25">
      <c r="A1366" s="2">
        <v>333325</v>
      </c>
      <c r="B1366" s="2" t="s">
        <v>4323</v>
      </c>
      <c r="C1366" s="2" t="s">
        <v>221</v>
      </c>
      <c r="D1366" s="2" t="s">
        <v>422</v>
      </c>
      <c r="E1366" s="2" t="s">
        <v>76</v>
      </c>
      <c r="F1366" s="2">
        <v>32699</v>
      </c>
      <c r="G1366" s="2" t="s">
        <v>3725</v>
      </c>
      <c r="H1366" s="2" t="s">
        <v>16</v>
      </c>
      <c r="I1366" s="2" t="s">
        <v>201</v>
      </c>
      <c r="J1366" s="2" t="s">
        <v>1231</v>
      </c>
      <c r="L1366" s="2" t="s">
        <v>27</v>
      </c>
    </row>
    <row r="1367" spans="1:12" x14ac:dyDescent="0.25">
      <c r="A1367" s="2">
        <v>333329</v>
      </c>
      <c r="B1367" s="2" t="s">
        <v>2192</v>
      </c>
      <c r="C1367" s="2" t="s">
        <v>211</v>
      </c>
      <c r="D1367" s="2" t="s">
        <v>283</v>
      </c>
      <c r="E1367" s="2" t="s">
        <v>76</v>
      </c>
      <c r="F1367" s="2">
        <v>35868</v>
      </c>
      <c r="G1367" s="2" t="s">
        <v>227</v>
      </c>
      <c r="H1367" s="2" t="s">
        <v>16</v>
      </c>
      <c r="I1367" s="2" t="s">
        <v>201</v>
      </c>
      <c r="J1367" s="2" t="s">
        <v>1231</v>
      </c>
      <c r="L1367" s="2" t="s">
        <v>30</v>
      </c>
    </row>
    <row r="1368" spans="1:12" x14ac:dyDescent="0.25">
      <c r="A1368" s="2">
        <v>333331</v>
      </c>
      <c r="B1368" s="2" t="s">
        <v>3960</v>
      </c>
      <c r="C1368" s="2" t="s">
        <v>252</v>
      </c>
      <c r="D1368" s="2" t="s">
        <v>338</v>
      </c>
      <c r="E1368" s="2" t="s">
        <v>77</v>
      </c>
      <c r="F1368" s="2">
        <v>35933</v>
      </c>
      <c r="G1368" s="2" t="s">
        <v>610</v>
      </c>
      <c r="H1368" s="2" t="s">
        <v>16</v>
      </c>
      <c r="I1368" s="2" t="s">
        <v>201</v>
      </c>
      <c r="J1368" s="2" t="s">
        <v>1231</v>
      </c>
      <c r="L1368" s="2" t="s">
        <v>18</v>
      </c>
    </row>
    <row r="1369" spans="1:12" x14ac:dyDescent="0.25">
      <c r="A1369" s="2">
        <v>333332</v>
      </c>
      <c r="B1369" s="2" t="s">
        <v>2730</v>
      </c>
      <c r="C1369" s="2" t="s">
        <v>466</v>
      </c>
      <c r="D1369" s="2" t="s">
        <v>300</v>
      </c>
      <c r="E1369" s="2" t="s">
        <v>77</v>
      </c>
      <c r="F1369" s="2">
        <v>34237</v>
      </c>
      <c r="G1369" s="2" t="s">
        <v>18</v>
      </c>
      <c r="H1369" s="2" t="s">
        <v>16</v>
      </c>
      <c r="I1369" s="2" t="s">
        <v>201</v>
      </c>
      <c r="J1369" s="2" t="s">
        <v>1231</v>
      </c>
      <c r="L1369" s="2" t="s">
        <v>73</v>
      </c>
    </row>
    <row r="1370" spans="1:12" x14ac:dyDescent="0.25">
      <c r="A1370" s="2">
        <v>333334</v>
      </c>
      <c r="B1370" s="2" t="s">
        <v>2301</v>
      </c>
      <c r="C1370" s="2" t="s">
        <v>350</v>
      </c>
      <c r="D1370" s="2" t="s">
        <v>2302</v>
      </c>
      <c r="E1370" s="2" t="s">
        <v>77</v>
      </c>
      <c r="F1370" s="2">
        <v>33628</v>
      </c>
      <c r="G1370" s="2" t="s">
        <v>18</v>
      </c>
      <c r="H1370" s="2" t="s">
        <v>16</v>
      </c>
      <c r="I1370" s="2" t="s">
        <v>201</v>
      </c>
      <c r="J1370" s="2" t="s">
        <v>1231</v>
      </c>
      <c r="L1370" s="2" t="s">
        <v>18</v>
      </c>
    </row>
    <row r="1371" spans="1:12" x14ac:dyDescent="0.25">
      <c r="A1371" s="2">
        <v>333354</v>
      </c>
      <c r="B1371" s="2" t="s">
        <v>4324</v>
      </c>
      <c r="C1371" s="2" t="s">
        <v>266</v>
      </c>
      <c r="D1371" s="2" t="s">
        <v>654</v>
      </c>
      <c r="E1371" s="2" t="s">
        <v>76</v>
      </c>
      <c r="F1371" s="2">
        <v>36186</v>
      </c>
      <c r="G1371" s="2" t="s">
        <v>2834</v>
      </c>
      <c r="H1371" s="2" t="s">
        <v>16</v>
      </c>
      <c r="I1371" s="2" t="s">
        <v>201</v>
      </c>
      <c r="J1371" s="2" t="s">
        <v>1231</v>
      </c>
      <c r="L1371" s="2" t="s">
        <v>18</v>
      </c>
    </row>
    <row r="1372" spans="1:12" x14ac:dyDescent="0.25">
      <c r="A1372" s="2">
        <v>333367</v>
      </c>
      <c r="B1372" s="2" t="s">
        <v>3961</v>
      </c>
      <c r="C1372" s="2" t="s">
        <v>666</v>
      </c>
      <c r="D1372" s="2" t="s">
        <v>404</v>
      </c>
      <c r="E1372" s="2" t="s">
        <v>76</v>
      </c>
      <c r="F1372" s="2">
        <v>34830</v>
      </c>
      <c r="G1372" s="2" t="s">
        <v>18</v>
      </c>
      <c r="H1372" s="2" t="s">
        <v>16</v>
      </c>
      <c r="I1372" s="2" t="s">
        <v>201</v>
      </c>
      <c r="J1372" s="2" t="s">
        <v>1231</v>
      </c>
      <c r="L1372" s="2" t="s">
        <v>18</v>
      </c>
    </row>
    <row r="1373" spans="1:12" x14ac:dyDescent="0.25">
      <c r="A1373" s="2">
        <v>333375</v>
      </c>
      <c r="B1373" s="2" t="s">
        <v>4325</v>
      </c>
      <c r="C1373" s="2" t="s">
        <v>2320</v>
      </c>
      <c r="D1373" s="2" t="s">
        <v>620</v>
      </c>
      <c r="E1373" s="2" t="s">
        <v>77</v>
      </c>
      <c r="F1373" s="2">
        <v>30271</v>
      </c>
      <c r="G1373" s="2" t="s">
        <v>507</v>
      </c>
      <c r="H1373" s="2" t="s">
        <v>16</v>
      </c>
      <c r="I1373" s="2" t="s">
        <v>201</v>
      </c>
      <c r="J1373" s="2" t="s">
        <v>1231</v>
      </c>
      <c r="L1373" s="2" t="s">
        <v>18</v>
      </c>
    </row>
    <row r="1374" spans="1:12" x14ac:dyDescent="0.25">
      <c r="A1374" s="2">
        <v>333382</v>
      </c>
      <c r="B1374" s="2" t="s">
        <v>2738</v>
      </c>
      <c r="C1374" s="2" t="s">
        <v>229</v>
      </c>
      <c r="D1374" s="2" t="s">
        <v>826</v>
      </c>
      <c r="E1374" s="2" t="s">
        <v>77</v>
      </c>
      <c r="F1374" s="2">
        <v>33868</v>
      </c>
      <c r="G1374" s="2" t="s">
        <v>18</v>
      </c>
      <c r="H1374" s="2" t="s">
        <v>16</v>
      </c>
      <c r="I1374" s="2" t="s">
        <v>201</v>
      </c>
      <c r="J1374" s="2" t="s">
        <v>1231</v>
      </c>
      <c r="L1374" s="2" t="s">
        <v>18</v>
      </c>
    </row>
    <row r="1375" spans="1:12" x14ac:dyDescent="0.25">
      <c r="A1375" s="2">
        <v>333387</v>
      </c>
      <c r="B1375" s="2" t="s">
        <v>3962</v>
      </c>
      <c r="C1375" s="2" t="s">
        <v>357</v>
      </c>
      <c r="D1375" s="2" t="s">
        <v>283</v>
      </c>
      <c r="E1375" s="2" t="s">
        <v>76</v>
      </c>
      <c r="F1375" s="2">
        <v>32143</v>
      </c>
      <c r="G1375" s="2" t="s">
        <v>67</v>
      </c>
      <c r="H1375" s="2" t="s">
        <v>16</v>
      </c>
      <c r="I1375" s="2" t="s">
        <v>201</v>
      </c>
    </row>
    <row r="1376" spans="1:12" x14ac:dyDescent="0.25">
      <c r="A1376" s="2">
        <v>333388</v>
      </c>
      <c r="B1376" s="2" t="s">
        <v>4326</v>
      </c>
      <c r="C1376" s="2" t="s">
        <v>977</v>
      </c>
      <c r="D1376" s="2" t="s">
        <v>411</v>
      </c>
      <c r="E1376" s="2" t="s">
        <v>77</v>
      </c>
      <c r="F1376" s="2">
        <v>33047</v>
      </c>
      <c r="G1376" s="2" t="s">
        <v>4327</v>
      </c>
      <c r="H1376" s="2" t="s">
        <v>16</v>
      </c>
      <c r="I1376" s="2" t="s">
        <v>201</v>
      </c>
      <c r="J1376" s="2" t="s">
        <v>1231</v>
      </c>
      <c r="L1376" s="2" t="s">
        <v>67</v>
      </c>
    </row>
    <row r="1377" spans="1:22" x14ac:dyDescent="0.25">
      <c r="A1377" s="2">
        <v>333391</v>
      </c>
      <c r="B1377" s="2" t="s">
        <v>3963</v>
      </c>
      <c r="C1377" s="2" t="s">
        <v>774</v>
      </c>
      <c r="D1377" s="2" t="s">
        <v>476</v>
      </c>
      <c r="E1377" s="2" t="s">
        <v>77</v>
      </c>
      <c r="F1377" s="2">
        <v>34582</v>
      </c>
      <c r="G1377" s="2" t="s">
        <v>18</v>
      </c>
      <c r="H1377" s="2" t="s">
        <v>16</v>
      </c>
      <c r="I1377" s="2" t="s">
        <v>201</v>
      </c>
      <c r="J1377" s="2" t="s">
        <v>1231</v>
      </c>
      <c r="L1377" s="2" t="s">
        <v>18</v>
      </c>
    </row>
    <row r="1378" spans="1:22" x14ac:dyDescent="0.25">
      <c r="A1378" s="2">
        <v>333401</v>
      </c>
      <c r="B1378" s="2" t="s">
        <v>2249</v>
      </c>
      <c r="C1378" s="2" t="s">
        <v>808</v>
      </c>
      <c r="D1378" s="2" t="s">
        <v>383</v>
      </c>
      <c r="E1378" s="2" t="s">
        <v>76</v>
      </c>
      <c r="F1378" s="2">
        <v>36055</v>
      </c>
      <c r="G1378" s="2" t="s">
        <v>37</v>
      </c>
      <c r="H1378" s="2" t="s">
        <v>16</v>
      </c>
      <c r="I1378" s="2" t="s">
        <v>201</v>
      </c>
      <c r="J1378" s="2" t="s">
        <v>1231</v>
      </c>
      <c r="L1378" s="2" t="s">
        <v>18</v>
      </c>
    </row>
    <row r="1379" spans="1:22" x14ac:dyDescent="0.25">
      <c r="A1379" s="2">
        <v>333411</v>
      </c>
      <c r="B1379" s="2" t="s">
        <v>2457</v>
      </c>
      <c r="C1379" s="2" t="s">
        <v>326</v>
      </c>
      <c r="D1379" s="2" t="s">
        <v>232</v>
      </c>
      <c r="E1379" s="2" t="s">
        <v>76</v>
      </c>
      <c r="F1379" s="2">
        <v>32895</v>
      </c>
      <c r="G1379" s="2" t="s">
        <v>18</v>
      </c>
      <c r="H1379" s="2" t="s">
        <v>16</v>
      </c>
      <c r="I1379" s="2" t="s">
        <v>201</v>
      </c>
      <c r="J1379" s="2" t="s">
        <v>1231</v>
      </c>
      <c r="L1379" s="2" t="s">
        <v>18</v>
      </c>
    </row>
    <row r="1380" spans="1:22" x14ac:dyDescent="0.25">
      <c r="A1380" s="2">
        <v>333417</v>
      </c>
      <c r="B1380" s="2" t="s">
        <v>3968</v>
      </c>
      <c r="C1380" s="2" t="s">
        <v>1040</v>
      </c>
      <c r="D1380" s="2" t="s">
        <v>748</v>
      </c>
      <c r="E1380" s="2" t="s">
        <v>77</v>
      </c>
      <c r="F1380" s="2">
        <v>35447</v>
      </c>
      <c r="G1380" s="2" t="s">
        <v>1887</v>
      </c>
      <c r="H1380" s="2" t="s">
        <v>16</v>
      </c>
      <c r="I1380" s="2" t="s">
        <v>201</v>
      </c>
      <c r="J1380" s="2" t="s">
        <v>1231</v>
      </c>
      <c r="L1380" s="2" t="s">
        <v>30</v>
      </c>
    </row>
    <row r="1381" spans="1:22" x14ac:dyDescent="0.25">
      <c r="A1381" s="2">
        <v>333429</v>
      </c>
      <c r="B1381" s="2" t="s">
        <v>3363</v>
      </c>
      <c r="C1381" s="2" t="s">
        <v>483</v>
      </c>
      <c r="D1381" s="2" t="s">
        <v>817</v>
      </c>
      <c r="E1381" s="2" t="s">
        <v>77</v>
      </c>
      <c r="F1381" s="2">
        <v>34708</v>
      </c>
      <c r="G1381" s="2" t="s">
        <v>18</v>
      </c>
      <c r="H1381" s="2" t="s">
        <v>16</v>
      </c>
      <c r="I1381" s="2" t="s">
        <v>201</v>
      </c>
      <c r="J1381" s="2" t="s">
        <v>1231</v>
      </c>
      <c r="L1381" s="2" t="s">
        <v>18</v>
      </c>
    </row>
    <row r="1382" spans="1:22" x14ac:dyDescent="0.25">
      <c r="A1382" s="2">
        <v>333437</v>
      </c>
      <c r="B1382" s="2" t="s">
        <v>4329</v>
      </c>
      <c r="C1382" s="2" t="s">
        <v>667</v>
      </c>
      <c r="D1382" s="2" t="s">
        <v>580</v>
      </c>
      <c r="E1382" s="2" t="s">
        <v>76</v>
      </c>
      <c r="F1382" s="2">
        <v>33363</v>
      </c>
      <c r="G1382" s="2" t="s">
        <v>70</v>
      </c>
      <c r="H1382" s="2" t="s">
        <v>16</v>
      </c>
      <c r="I1382" s="2" t="s">
        <v>201</v>
      </c>
      <c r="J1382" s="2" t="s">
        <v>1231</v>
      </c>
      <c r="L1382" s="2" t="s">
        <v>70</v>
      </c>
    </row>
    <row r="1383" spans="1:22" x14ac:dyDescent="0.25">
      <c r="A1383" s="2">
        <v>333448</v>
      </c>
      <c r="B1383" s="2" t="s">
        <v>3969</v>
      </c>
      <c r="C1383" s="2" t="s">
        <v>229</v>
      </c>
      <c r="D1383" s="2" t="s">
        <v>325</v>
      </c>
      <c r="E1383" s="2" t="s">
        <v>77</v>
      </c>
      <c r="F1383" s="2">
        <v>34343</v>
      </c>
      <c r="G1383" s="2" t="s">
        <v>18</v>
      </c>
      <c r="H1383" s="2" t="s">
        <v>16</v>
      </c>
      <c r="I1383" s="2" t="s">
        <v>201</v>
      </c>
    </row>
    <row r="1384" spans="1:22" x14ac:dyDescent="0.25">
      <c r="A1384" s="2">
        <v>333452</v>
      </c>
      <c r="B1384" s="2" t="s">
        <v>4330</v>
      </c>
      <c r="C1384" s="2" t="s">
        <v>486</v>
      </c>
      <c r="D1384" s="2" t="s">
        <v>1007</v>
      </c>
      <c r="E1384" s="2" t="s">
        <v>76</v>
      </c>
      <c r="F1384" s="2">
        <v>28286</v>
      </c>
      <c r="G1384" s="2" t="s">
        <v>213</v>
      </c>
      <c r="H1384" s="2" t="s">
        <v>16</v>
      </c>
      <c r="I1384" s="2" t="s">
        <v>201</v>
      </c>
      <c r="J1384" s="2" t="s">
        <v>1231</v>
      </c>
      <c r="L1384" s="2" t="s">
        <v>18</v>
      </c>
    </row>
    <row r="1385" spans="1:22" x14ac:dyDescent="0.25">
      <c r="A1385" s="2">
        <v>333455</v>
      </c>
      <c r="B1385" s="2" t="s">
        <v>3110</v>
      </c>
      <c r="C1385" s="2" t="s">
        <v>584</v>
      </c>
      <c r="D1385" s="2" t="s">
        <v>270</v>
      </c>
      <c r="E1385" s="2" t="s">
        <v>77</v>
      </c>
      <c r="F1385" s="2">
        <v>31984</v>
      </c>
      <c r="G1385" s="2" t="s">
        <v>18</v>
      </c>
      <c r="H1385" s="2" t="s">
        <v>16</v>
      </c>
      <c r="I1385" s="2" t="s">
        <v>201</v>
      </c>
      <c r="J1385" s="2" t="s">
        <v>1231</v>
      </c>
      <c r="L1385" s="2" t="s">
        <v>37</v>
      </c>
    </row>
    <row r="1386" spans="1:22" x14ac:dyDescent="0.25">
      <c r="A1386" s="2">
        <v>333463</v>
      </c>
      <c r="B1386" s="2" t="s">
        <v>2355</v>
      </c>
      <c r="C1386" s="2" t="s">
        <v>1522</v>
      </c>
      <c r="D1386" s="2" t="s">
        <v>2356</v>
      </c>
      <c r="E1386" s="2" t="s">
        <v>77</v>
      </c>
      <c r="F1386" s="2">
        <v>35065</v>
      </c>
      <c r="G1386" s="2" t="s">
        <v>213</v>
      </c>
      <c r="H1386" s="2" t="s">
        <v>16</v>
      </c>
      <c r="I1386" s="2" t="s">
        <v>201</v>
      </c>
      <c r="J1386" s="2" t="s">
        <v>1231</v>
      </c>
      <c r="L1386" s="2" t="s">
        <v>18</v>
      </c>
    </row>
    <row r="1387" spans="1:22" x14ac:dyDescent="0.25">
      <c r="A1387" s="2">
        <v>333484</v>
      </c>
      <c r="B1387" s="2" t="s">
        <v>3168</v>
      </c>
      <c r="C1387" s="2" t="s">
        <v>436</v>
      </c>
      <c r="D1387" s="2" t="s">
        <v>320</v>
      </c>
      <c r="E1387" s="2" t="s">
        <v>77</v>
      </c>
      <c r="F1387" s="2">
        <v>35079</v>
      </c>
      <c r="G1387" s="2" t="s">
        <v>3169</v>
      </c>
      <c r="H1387" s="2" t="s">
        <v>16</v>
      </c>
      <c r="I1387" s="2" t="s">
        <v>201</v>
      </c>
      <c r="J1387" s="2" t="s">
        <v>1231</v>
      </c>
      <c r="L1387" s="2" t="s">
        <v>30</v>
      </c>
      <c r="V1387" s="2" t="s">
        <v>4700</v>
      </c>
    </row>
    <row r="1388" spans="1:22" x14ac:dyDescent="0.25">
      <c r="A1388" s="2">
        <v>333489</v>
      </c>
      <c r="B1388" s="2" t="s">
        <v>3970</v>
      </c>
      <c r="C1388" s="2" t="s">
        <v>229</v>
      </c>
      <c r="D1388" s="2" t="s">
        <v>232</v>
      </c>
      <c r="E1388" s="2" t="s">
        <v>76</v>
      </c>
      <c r="F1388" s="2">
        <v>33239</v>
      </c>
      <c r="G1388" s="2" t="s">
        <v>599</v>
      </c>
      <c r="H1388" s="2" t="s">
        <v>16</v>
      </c>
      <c r="I1388" s="2" t="s">
        <v>201</v>
      </c>
      <c r="J1388" s="2" t="s">
        <v>1231</v>
      </c>
      <c r="L1388" s="2" t="s">
        <v>30</v>
      </c>
    </row>
    <row r="1389" spans="1:22" x14ac:dyDescent="0.25">
      <c r="A1389" s="2">
        <v>333498</v>
      </c>
      <c r="B1389" s="2" t="s">
        <v>3286</v>
      </c>
      <c r="C1389" s="2" t="s">
        <v>3287</v>
      </c>
      <c r="D1389" s="2" t="s">
        <v>706</v>
      </c>
      <c r="E1389" s="2" t="s">
        <v>77</v>
      </c>
      <c r="F1389" s="2">
        <v>26073</v>
      </c>
      <c r="G1389" s="2" t="s">
        <v>30</v>
      </c>
      <c r="H1389" s="2" t="s">
        <v>16</v>
      </c>
      <c r="I1389" s="2" t="s">
        <v>201</v>
      </c>
      <c r="J1389" s="2" t="s">
        <v>1231</v>
      </c>
      <c r="L1389" s="2" t="s">
        <v>18</v>
      </c>
    </row>
    <row r="1390" spans="1:22" x14ac:dyDescent="0.25">
      <c r="A1390" s="2">
        <v>333499</v>
      </c>
      <c r="B1390" s="2" t="s">
        <v>4331</v>
      </c>
      <c r="C1390" s="2" t="s">
        <v>246</v>
      </c>
      <c r="D1390" s="2" t="s">
        <v>411</v>
      </c>
      <c r="E1390" s="2" t="s">
        <v>76</v>
      </c>
      <c r="F1390" s="2">
        <v>33240</v>
      </c>
      <c r="G1390" s="2" t="s">
        <v>4332</v>
      </c>
      <c r="H1390" s="2" t="s">
        <v>16</v>
      </c>
      <c r="I1390" s="2" t="s">
        <v>201</v>
      </c>
      <c r="J1390" s="2" t="s">
        <v>1231</v>
      </c>
      <c r="L1390" s="2" t="s">
        <v>27</v>
      </c>
    </row>
    <row r="1391" spans="1:22" x14ac:dyDescent="0.25">
      <c r="A1391" s="2">
        <v>333503</v>
      </c>
      <c r="B1391" s="2" t="s">
        <v>4333</v>
      </c>
      <c r="C1391" s="2" t="s">
        <v>246</v>
      </c>
      <c r="D1391" s="2" t="s">
        <v>332</v>
      </c>
      <c r="E1391" s="2" t="s">
        <v>76</v>
      </c>
      <c r="F1391" s="2">
        <v>33793</v>
      </c>
      <c r="G1391" s="2" t="s">
        <v>1257</v>
      </c>
      <c r="H1391" s="2" t="s">
        <v>16</v>
      </c>
      <c r="I1391" s="2" t="s">
        <v>201</v>
      </c>
      <c r="J1391" s="2" t="s">
        <v>1231</v>
      </c>
      <c r="L1391" s="2" t="s">
        <v>61</v>
      </c>
    </row>
    <row r="1392" spans="1:22" x14ac:dyDescent="0.25">
      <c r="A1392" s="2">
        <v>333505</v>
      </c>
      <c r="B1392" s="2" t="s">
        <v>3364</v>
      </c>
      <c r="C1392" s="2" t="s">
        <v>959</v>
      </c>
      <c r="D1392" s="2" t="s">
        <v>820</v>
      </c>
      <c r="E1392" s="2" t="s">
        <v>77</v>
      </c>
      <c r="F1392" s="2">
        <v>33881</v>
      </c>
      <c r="G1392" s="2" t="s">
        <v>511</v>
      </c>
      <c r="H1392" s="2" t="s">
        <v>16</v>
      </c>
      <c r="I1392" s="2" t="s">
        <v>201</v>
      </c>
      <c r="J1392" s="2" t="s">
        <v>1231</v>
      </c>
      <c r="L1392" s="2" t="s">
        <v>30</v>
      </c>
    </row>
    <row r="1393" spans="1:20" x14ac:dyDescent="0.25">
      <c r="A1393" s="2">
        <v>333509</v>
      </c>
      <c r="B1393" s="2" t="s">
        <v>3974</v>
      </c>
      <c r="C1393" s="2" t="s">
        <v>214</v>
      </c>
      <c r="D1393" s="2" t="s">
        <v>234</v>
      </c>
      <c r="E1393" s="2" t="s">
        <v>77</v>
      </c>
      <c r="F1393" s="2">
        <v>32876</v>
      </c>
      <c r="G1393" s="2" t="s">
        <v>18</v>
      </c>
      <c r="H1393" s="2" t="s">
        <v>16</v>
      </c>
      <c r="I1393" s="2" t="s">
        <v>201</v>
      </c>
      <c r="J1393" s="2" t="s">
        <v>1231</v>
      </c>
      <c r="L1393" s="2" t="s">
        <v>18</v>
      </c>
    </row>
    <row r="1394" spans="1:20" x14ac:dyDescent="0.25">
      <c r="A1394" s="2">
        <v>333519</v>
      </c>
      <c r="B1394" s="2" t="s">
        <v>3976</v>
      </c>
      <c r="C1394" s="2" t="s">
        <v>1902</v>
      </c>
      <c r="D1394" s="2" t="s">
        <v>240</v>
      </c>
      <c r="E1394" s="2" t="s">
        <v>77</v>
      </c>
      <c r="F1394" s="2">
        <v>35896</v>
      </c>
      <c r="G1394" s="2" t="s">
        <v>58</v>
      </c>
      <c r="H1394" s="2" t="s">
        <v>16</v>
      </c>
      <c r="I1394" s="2" t="s">
        <v>201</v>
      </c>
      <c r="J1394" s="2" t="s">
        <v>1231</v>
      </c>
      <c r="L1394" s="2" t="s">
        <v>18</v>
      </c>
    </row>
    <row r="1395" spans="1:20" x14ac:dyDescent="0.25">
      <c r="A1395" s="2">
        <v>333523</v>
      </c>
      <c r="B1395" s="2" t="s">
        <v>3977</v>
      </c>
      <c r="C1395" s="2" t="s">
        <v>229</v>
      </c>
      <c r="D1395" s="2" t="s">
        <v>587</v>
      </c>
      <c r="E1395" s="2" t="s">
        <v>76</v>
      </c>
      <c r="F1395" s="2">
        <v>34788</v>
      </c>
      <c r="G1395" s="2" t="s">
        <v>18</v>
      </c>
      <c r="H1395" s="2" t="s">
        <v>16</v>
      </c>
      <c r="I1395" s="2" t="s">
        <v>201</v>
      </c>
      <c r="J1395" s="2" t="s">
        <v>1231</v>
      </c>
      <c r="L1395" s="2" t="s">
        <v>18</v>
      </c>
    </row>
    <row r="1396" spans="1:20" x14ac:dyDescent="0.25">
      <c r="A1396" s="2">
        <v>333535</v>
      </c>
      <c r="B1396" s="2" t="s">
        <v>3978</v>
      </c>
      <c r="C1396" s="2" t="s">
        <v>273</v>
      </c>
      <c r="D1396" s="2" t="s">
        <v>216</v>
      </c>
      <c r="E1396" s="2" t="s">
        <v>77</v>
      </c>
      <c r="F1396" s="2">
        <v>36161</v>
      </c>
      <c r="G1396" s="2" t="s">
        <v>18</v>
      </c>
      <c r="H1396" s="2" t="s">
        <v>16</v>
      </c>
      <c r="I1396" s="2" t="s">
        <v>201</v>
      </c>
      <c r="J1396" s="2" t="s">
        <v>1231</v>
      </c>
      <c r="L1396" s="2" t="s">
        <v>18</v>
      </c>
    </row>
    <row r="1397" spans="1:20" x14ac:dyDescent="0.25">
      <c r="A1397" s="2">
        <v>333538</v>
      </c>
      <c r="B1397" s="2" t="s">
        <v>3979</v>
      </c>
      <c r="C1397" s="2" t="s">
        <v>879</v>
      </c>
      <c r="D1397" s="2" t="s">
        <v>3980</v>
      </c>
      <c r="E1397" s="2" t="s">
        <v>77</v>
      </c>
      <c r="F1397" s="2">
        <v>34700</v>
      </c>
      <c r="G1397" s="2" t="s">
        <v>18</v>
      </c>
      <c r="H1397" s="2" t="s">
        <v>16</v>
      </c>
      <c r="I1397" s="2" t="s">
        <v>201</v>
      </c>
      <c r="J1397" s="2" t="s">
        <v>1231</v>
      </c>
      <c r="L1397" s="2" t="s">
        <v>30</v>
      </c>
    </row>
    <row r="1398" spans="1:20" x14ac:dyDescent="0.25">
      <c r="A1398" s="2">
        <v>333551</v>
      </c>
      <c r="B1398" s="2" t="s">
        <v>870</v>
      </c>
      <c r="C1398" s="2" t="s">
        <v>769</v>
      </c>
      <c r="D1398" s="2" t="s">
        <v>367</v>
      </c>
      <c r="E1398" s="2" t="s">
        <v>76</v>
      </c>
      <c r="F1398" s="2">
        <v>35019</v>
      </c>
      <c r="G1398" s="2" t="s">
        <v>787</v>
      </c>
      <c r="H1398" s="2" t="s">
        <v>16</v>
      </c>
      <c r="I1398" s="2" t="s">
        <v>201</v>
      </c>
      <c r="J1398" s="2" t="s">
        <v>1231</v>
      </c>
      <c r="L1398" s="2" t="s">
        <v>18</v>
      </c>
    </row>
    <row r="1399" spans="1:20" x14ac:dyDescent="0.25">
      <c r="A1399" s="2">
        <v>333592</v>
      </c>
      <c r="B1399" s="2" t="s">
        <v>4334</v>
      </c>
      <c r="C1399" s="2" t="s">
        <v>808</v>
      </c>
      <c r="D1399" s="2" t="s">
        <v>417</v>
      </c>
      <c r="E1399" s="2" t="s">
        <v>77</v>
      </c>
      <c r="F1399" s="2">
        <v>33898</v>
      </c>
      <c r="G1399" s="2" t="s">
        <v>245</v>
      </c>
      <c r="H1399" s="2" t="s">
        <v>16</v>
      </c>
      <c r="I1399" s="2" t="s">
        <v>201</v>
      </c>
      <c r="J1399" s="2" t="s">
        <v>1231</v>
      </c>
      <c r="L1399" s="2" t="s">
        <v>30</v>
      </c>
    </row>
    <row r="1400" spans="1:20" x14ac:dyDescent="0.25">
      <c r="A1400" s="2">
        <v>333594</v>
      </c>
      <c r="B1400" s="2" t="s">
        <v>4335</v>
      </c>
      <c r="C1400" s="2" t="s">
        <v>366</v>
      </c>
      <c r="D1400" s="2" t="s">
        <v>632</v>
      </c>
      <c r="E1400" s="2" t="s">
        <v>76</v>
      </c>
      <c r="F1400" s="2">
        <v>33161</v>
      </c>
      <c r="G1400" s="2" t="s">
        <v>2880</v>
      </c>
      <c r="H1400" s="2" t="s">
        <v>16</v>
      </c>
      <c r="I1400" s="2" t="s">
        <v>201</v>
      </c>
      <c r="J1400" s="2" t="s">
        <v>1231</v>
      </c>
      <c r="L1400" s="2" t="s">
        <v>61</v>
      </c>
    </row>
    <row r="1401" spans="1:20" x14ac:dyDescent="0.25">
      <c r="A1401" s="2">
        <v>333663</v>
      </c>
      <c r="B1401" s="2" t="s">
        <v>1277</v>
      </c>
      <c r="C1401" s="2" t="s">
        <v>326</v>
      </c>
      <c r="D1401" s="2" t="s">
        <v>1337</v>
      </c>
      <c r="E1401" s="2" t="s">
        <v>76</v>
      </c>
      <c r="F1401" s="2">
        <v>33608</v>
      </c>
      <c r="G1401" s="2" t="s">
        <v>1771</v>
      </c>
      <c r="H1401" s="2" t="s">
        <v>16</v>
      </c>
      <c r="I1401" s="2" t="s">
        <v>201</v>
      </c>
      <c r="J1401" s="2" t="s">
        <v>1231</v>
      </c>
      <c r="L1401" s="2" t="s">
        <v>40</v>
      </c>
    </row>
    <row r="1402" spans="1:20" x14ac:dyDescent="0.25">
      <c r="A1402" s="2">
        <v>333675</v>
      </c>
      <c r="B1402" s="2" t="s">
        <v>4336</v>
      </c>
      <c r="C1402" s="2" t="s">
        <v>252</v>
      </c>
      <c r="D1402" s="2" t="s">
        <v>439</v>
      </c>
      <c r="E1402" s="2" t="s">
        <v>77</v>
      </c>
      <c r="F1402" s="2">
        <v>30970</v>
      </c>
      <c r="G1402" s="2" t="s">
        <v>559</v>
      </c>
      <c r="H1402" s="2" t="s">
        <v>16</v>
      </c>
      <c r="I1402" s="2" t="s">
        <v>201</v>
      </c>
      <c r="J1402" s="2" t="s">
        <v>1231</v>
      </c>
      <c r="L1402" s="2" t="s">
        <v>30</v>
      </c>
    </row>
    <row r="1403" spans="1:20" x14ac:dyDescent="0.25">
      <c r="A1403" s="2">
        <v>333756</v>
      </c>
      <c r="B1403" s="2" t="s">
        <v>3985</v>
      </c>
      <c r="C1403" s="2" t="s">
        <v>350</v>
      </c>
      <c r="D1403" s="2" t="s">
        <v>926</v>
      </c>
      <c r="E1403" s="2" t="s">
        <v>77</v>
      </c>
      <c r="F1403" s="2">
        <v>34349</v>
      </c>
      <c r="G1403" s="2" t="s">
        <v>18</v>
      </c>
      <c r="H1403" s="2" t="s">
        <v>16</v>
      </c>
      <c r="I1403" s="2" t="s">
        <v>201</v>
      </c>
      <c r="J1403" s="2" t="s">
        <v>1231</v>
      </c>
      <c r="L1403" s="2" t="s">
        <v>18</v>
      </c>
    </row>
    <row r="1404" spans="1:20" x14ac:dyDescent="0.25">
      <c r="A1404" s="2">
        <v>333781</v>
      </c>
      <c r="B1404" s="2" t="s">
        <v>3986</v>
      </c>
      <c r="C1404" s="2" t="s">
        <v>331</v>
      </c>
      <c r="D1404" s="2" t="s">
        <v>1469</v>
      </c>
      <c r="E1404" s="2" t="s">
        <v>76</v>
      </c>
      <c r="F1404" s="2">
        <v>30399</v>
      </c>
      <c r="G1404" s="2" t="s">
        <v>37</v>
      </c>
      <c r="H1404" s="2" t="s">
        <v>16</v>
      </c>
      <c r="I1404" s="2" t="s">
        <v>201</v>
      </c>
      <c r="J1404" s="2" t="s">
        <v>1231</v>
      </c>
      <c r="L1404" s="2" t="s">
        <v>18</v>
      </c>
    </row>
    <row r="1405" spans="1:20" x14ac:dyDescent="0.25">
      <c r="A1405" s="2">
        <v>333796</v>
      </c>
      <c r="B1405" s="2" t="s">
        <v>2271</v>
      </c>
      <c r="C1405" s="2" t="s">
        <v>246</v>
      </c>
      <c r="D1405" s="2" t="s">
        <v>677</v>
      </c>
      <c r="E1405" s="2" t="s">
        <v>77</v>
      </c>
      <c r="F1405" s="2">
        <v>35252</v>
      </c>
      <c r="G1405" s="2" t="s">
        <v>213</v>
      </c>
      <c r="H1405" s="2" t="s">
        <v>16</v>
      </c>
      <c r="I1405" s="2" t="s">
        <v>201</v>
      </c>
      <c r="J1405" s="2" t="s">
        <v>15</v>
      </c>
      <c r="L1405" s="2" t="s">
        <v>30</v>
      </c>
    </row>
    <row r="1406" spans="1:20" x14ac:dyDescent="0.25">
      <c r="A1406" s="2">
        <v>333802</v>
      </c>
      <c r="B1406" s="2" t="s">
        <v>1573</v>
      </c>
      <c r="C1406" s="2" t="s">
        <v>341</v>
      </c>
      <c r="D1406" s="2" t="s">
        <v>283</v>
      </c>
      <c r="E1406" s="2" t="s">
        <v>76</v>
      </c>
      <c r="F1406" s="2">
        <v>33489</v>
      </c>
      <c r="G1406" s="2" t="s">
        <v>4337</v>
      </c>
      <c r="H1406" s="2" t="s">
        <v>16</v>
      </c>
      <c r="I1406" s="2" t="s">
        <v>201</v>
      </c>
      <c r="J1406" s="2" t="s">
        <v>1231</v>
      </c>
      <c r="L1406" s="2" t="s">
        <v>64</v>
      </c>
    </row>
    <row r="1407" spans="1:20" x14ac:dyDescent="0.25">
      <c r="A1407" s="2">
        <v>333809</v>
      </c>
      <c r="B1407" s="2" t="s">
        <v>4338</v>
      </c>
      <c r="C1407" s="2" t="s">
        <v>535</v>
      </c>
      <c r="D1407" s="2" t="s">
        <v>744</v>
      </c>
      <c r="E1407" s="2" t="s">
        <v>77</v>
      </c>
      <c r="F1407" s="2">
        <v>32212</v>
      </c>
      <c r="G1407" s="2" t="s">
        <v>18</v>
      </c>
      <c r="H1407" s="2" t="s">
        <v>16</v>
      </c>
      <c r="I1407" s="2" t="s">
        <v>201</v>
      </c>
      <c r="J1407" s="2" t="s">
        <v>1231</v>
      </c>
      <c r="L1407" s="2" t="s">
        <v>18</v>
      </c>
    </row>
    <row r="1408" spans="1:20" x14ac:dyDescent="0.25">
      <c r="A1408" s="2">
        <v>333810</v>
      </c>
      <c r="B1408" s="2" t="s">
        <v>4339</v>
      </c>
      <c r="C1408" s="2" t="s">
        <v>2203</v>
      </c>
      <c r="D1408" s="2" t="s">
        <v>487</v>
      </c>
      <c r="E1408" s="2" t="s">
        <v>77</v>
      </c>
      <c r="F1408" s="2">
        <v>34342</v>
      </c>
      <c r="G1408" s="2" t="s">
        <v>18</v>
      </c>
      <c r="H1408" s="2" t="s">
        <v>16</v>
      </c>
      <c r="I1408" s="2" t="s">
        <v>201</v>
      </c>
      <c r="J1408" s="2" t="s">
        <v>1231</v>
      </c>
      <c r="L1408" s="2" t="s">
        <v>18</v>
      </c>
      <c r="R1408" s="2">
        <v>4859</v>
      </c>
      <c r="S1408" s="2">
        <v>45509</v>
      </c>
      <c r="T1408" s="2">
        <v>40000</v>
      </c>
    </row>
    <row r="1409" spans="1:20" x14ac:dyDescent="0.25">
      <c r="A1409" s="2">
        <v>333830</v>
      </c>
      <c r="B1409" s="2" t="s">
        <v>2699</v>
      </c>
      <c r="C1409" s="2" t="s">
        <v>211</v>
      </c>
      <c r="D1409" s="2" t="s">
        <v>240</v>
      </c>
      <c r="E1409" s="2" t="s">
        <v>77</v>
      </c>
      <c r="F1409" s="2">
        <v>33651</v>
      </c>
      <c r="G1409" s="2" t="s">
        <v>18</v>
      </c>
      <c r="H1409" s="2" t="s">
        <v>16</v>
      </c>
      <c r="I1409" s="2" t="s">
        <v>201</v>
      </c>
      <c r="J1409" s="2" t="s">
        <v>15</v>
      </c>
      <c r="L1409" s="2" t="s">
        <v>18</v>
      </c>
    </row>
    <row r="1410" spans="1:20" x14ac:dyDescent="0.25">
      <c r="A1410" s="2">
        <v>333876</v>
      </c>
      <c r="B1410" s="2" t="s">
        <v>3989</v>
      </c>
      <c r="C1410" s="2" t="s">
        <v>334</v>
      </c>
      <c r="D1410" s="2" t="s">
        <v>868</v>
      </c>
      <c r="E1410" s="2" t="s">
        <v>76</v>
      </c>
      <c r="F1410" s="2">
        <v>30230</v>
      </c>
      <c r="G1410" s="2" t="s">
        <v>430</v>
      </c>
      <c r="H1410" s="2" t="s">
        <v>16</v>
      </c>
      <c r="I1410" s="2" t="s">
        <v>201</v>
      </c>
      <c r="J1410" s="2" t="s">
        <v>1231</v>
      </c>
      <c r="L1410" s="2" t="s">
        <v>70</v>
      </c>
    </row>
    <row r="1411" spans="1:20" x14ac:dyDescent="0.25">
      <c r="A1411" s="2">
        <v>333880</v>
      </c>
      <c r="B1411" s="2" t="s">
        <v>3990</v>
      </c>
      <c r="C1411" s="2" t="s">
        <v>229</v>
      </c>
      <c r="D1411" s="2" t="s">
        <v>3991</v>
      </c>
      <c r="E1411" s="2" t="s">
        <v>76</v>
      </c>
      <c r="F1411" s="2">
        <v>35966</v>
      </c>
      <c r="G1411" s="2" t="s">
        <v>933</v>
      </c>
      <c r="H1411" s="2" t="s">
        <v>16</v>
      </c>
      <c r="I1411" s="2" t="s">
        <v>201</v>
      </c>
      <c r="J1411" s="2" t="s">
        <v>15</v>
      </c>
      <c r="L1411" s="2" t="s">
        <v>61</v>
      </c>
    </row>
    <row r="1412" spans="1:20" x14ac:dyDescent="0.25">
      <c r="A1412" s="2">
        <v>333882</v>
      </c>
      <c r="B1412" s="2" t="s">
        <v>2408</v>
      </c>
      <c r="C1412" s="2" t="s">
        <v>280</v>
      </c>
      <c r="D1412" s="2" t="s">
        <v>450</v>
      </c>
      <c r="E1412" s="2" t="s">
        <v>77</v>
      </c>
      <c r="F1412" s="2">
        <v>34829</v>
      </c>
      <c r="G1412" s="2" t="s">
        <v>2409</v>
      </c>
      <c r="H1412" s="2" t="s">
        <v>19</v>
      </c>
      <c r="I1412" s="2" t="s">
        <v>201</v>
      </c>
      <c r="J1412" s="2" t="s">
        <v>1231</v>
      </c>
      <c r="L1412" s="2" t="s">
        <v>30</v>
      </c>
    </row>
    <row r="1413" spans="1:20" x14ac:dyDescent="0.25">
      <c r="A1413" s="2">
        <v>333897</v>
      </c>
      <c r="B1413" s="2" t="s">
        <v>3111</v>
      </c>
      <c r="C1413" s="2" t="s">
        <v>1079</v>
      </c>
      <c r="D1413" s="2" t="s">
        <v>882</v>
      </c>
      <c r="E1413" s="2" t="s">
        <v>77</v>
      </c>
      <c r="F1413" s="2">
        <v>35627</v>
      </c>
      <c r="G1413" s="2" t="s">
        <v>70</v>
      </c>
      <c r="H1413" s="2" t="s">
        <v>16</v>
      </c>
      <c r="I1413" s="2" t="s">
        <v>201</v>
      </c>
      <c r="J1413" s="2" t="s">
        <v>1231</v>
      </c>
      <c r="L1413" s="2" t="s">
        <v>70</v>
      </c>
    </row>
    <row r="1414" spans="1:20" x14ac:dyDescent="0.25">
      <c r="A1414" s="2">
        <v>333912</v>
      </c>
      <c r="B1414" s="2" t="s">
        <v>3992</v>
      </c>
      <c r="C1414" s="2" t="s">
        <v>341</v>
      </c>
      <c r="D1414" s="2" t="s">
        <v>417</v>
      </c>
      <c r="E1414" s="2" t="s">
        <v>77</v>
      </c>
      <c r="F1414" s="2">
        <v>33725</v>
      </c>
      <c r="G1414" s="2" t="s">
        <v>284</v>
      </c>
      <c r="H1414" s="2" t="s">
        <v>16</v>
      </c>
      <c r="I1414" s="2" t="s">
        <v>201</v>
      </c>
      <c r="J1414" s="2" t="s">
        <v>15</v>
      </c>
      <c r="L1414" s="2" t="s">
        <v>30</v>
      </c>
    </row>
    <row r="1415" spans="1:20" x14ac:dyDescent="0.25">
      <c r="A1415" s="2">
        <v>333916</v>
      </c>
      <c r="B1415" s="2" t="s">
        <v>3993</v>
      </c>
      <c r="C1415" s="2" t="s">
        <v>694</v>
      </c>
      <c r="D1415" s="2" t="s">
        <v>308</v>
      </c>
      <c r="E1415" s="2" t="s">
        <v>76</v>
      </c>
      <c r="F1415" s="2">
        <v>30432</v>
      </c>
      <c r="G1415" s="2" t="s">
        <v>40</v>
      </c>
      <c r="H1415" s="2" t="s">
        <v>16</v>
      </c>
      <c r="I1415" s="2" t="s">
        <v>201</v>
      </c>
      <c r="J1415" s="2" t="s">
        <v>15</v>
      </c>
      <c r="L1415" s="2" t="s">
        <v>40</v>
      </c>
    </row>
    <row r="1416" spans="1:20" x14ac:dyDescent="0.25">
      <c r="A1416" s="2">
        <v>333920</v>
      </c>
      <c r="B1416" s="2" t="s">
        <v>2274</v>
      </c>
      <c r="C1416" s="2" t="s">
        <v>892</v>
      </c>
      <c r="D1416" s="2" t="s">
        <v>450</v>
      </c>
      <c r="E1416" s="2" t="s">
        <v>76</v>
      </c>
      <c r="F1416" s="2">
        <v>35431</v>
      </c>
      <c r="G1416" s="2" t="s">
        <v>73</v>
      </c>
      <c r="H1416" s="2" t="s">
        <v>16</v>
      </c>
      <c r="I1416" s="2" t="s">
        <v>201</v>
      </c>
      <c r="J1416" s="2" t="s">
        <v>1231</v>
      </c>
      <c r="L1416" s="2" t="s">
        <v>30</v>
      </c>
    </row>
    <row r="1417" spans="1:20" x14ac:dyDescent="0.25">
      <c r="A1417" s="2">
        <v>333936</v>
      </c>
      <c r="B1417" s="2" t="s">
        <v>2705</v>
      </c>
      <c r="C1417" s="2" t="s">
        <v>2706</v>
      </c>
      <c r="D1417" s="2" t="s">
        <v>681</v>
      </c>
      <c r="E1417" s="2" t="s">
        <v>77</v>
      </c>
      <c r="H1417" s="2" t="s">
        <v>16</v>
      </c>
      <c r="I1417" s="2" t="s">
        <v>201</v>
      </c>
    </row>
    <row r="1418" spans="1:20" x14ac:dyDescent="0.25">
      <c r="A1418" s="2">
        <v>333938</v>
      </c>
      <c r="B1418" s="2" t="s">
        <v>4341</v>
      </c>
      <c r="C1418" s="2" t="s">
        <v>4342</v>
      </c>
      <c r="D1418" s="2" t="s">
        <v>465</v>
      </c>
      <c r="E1418" s="2" t="s">
        <v>76</v>
      </c>
      <c r="F1418" s="2">
        <v>34593</v>
      </c>
      <c r="G1418" s="2" t="s">
        <v>18</v>
      </c>
      <c r="H1418" s="2" t="s">
        <v>16</v>
      </c>
      <c r="I1418" s="2" t="s">
        <v>201</v>
      </c>
      <c r="J1418" s="2" t="s">
        <v>15</v>
      </c>
      <c r="L1418" s="2" t="s">
        <v>18</v>
      </c>
    </row>
    <row r="1419" spans="1:20" x14ac:dyDescent="0.25">
      <c r="A1419" s="2">
        <v>333940</v>
      </c>
      <c r="B1419" s="2" t="s">
        <v>3995</v>
      </c>
      <c r="C1419" s="2" t="s">
        <v>246</v>
      </c>
      <c r="D1419" s="2" t="s">
        <v>597</v>
      </c>
      <c r="E1419" s="2" t="s">
        <v>76</v>
      </c>
      <c r="F1419" s="2">
        <v>27450</v>
      </c>
      <c r="G1419" s="2" t="s">
        <v>2322</v>
      </c>
      <c r="H1419" s="2" t="s">
        <v>16</v>
      </c>
      <c r="I1419" s="2" t="s">
        <v>201</v>
      </c>
      <c r="J1419" s="2" t="s">
        <v>1231</v>
      </c>
      <c r="L1419" s="2" t="s">
        <v>40</v>
      </c>
    </row>
    <row r="1420" spans="1:20" x14ac:dyDescent="0.25">
      <c r="A1420" s="2">
        <v>334003</v>
      </c>
      <c r="B1420" s="2" t="s">
        <v>3046</v>
      </c>
      <c r="C1420" s="2" t="s">
        <v>837</v>
      </c>
      <c r="D1420" s="2" t="s">
        <v>743</v>
      </c>
      <c r="E1420" s="2" t="s">
        <v>77</v>
      </c>
      <c r="F1420" s="2">
        <v>34952</v>
      </c>
      <c r="G1420" s="2" t="s">
        <v>464</v>
      </c>
      <c r="H1420" s="2" t="s">
        <v>16</v>
      </c>
      <c r="I1420" s="2" t="s">
        <v>201</v>
      </c>
      <c r="J1420" s="2" t="s">
        <v>15</v>
      </c>
      <c r="L1420" s="2" t="s">
        <v>18</v>
      </c>
      <c r="R1420" s="2">
        <v>4856</v>
      </c>
      <c r="S1420" s="2">
        <v>45509</v>
      </c>
      <c r="T1420" s="2">
        <v>20000</v>
      </c>
    </row>
    <row r="1421" spans="1:20" x14ac:dyDescent="0.25">
      <c r="A1421" s="2">
        <v>334012</v>
      </c>
      <c r="B1421" s="2" t="s">
        <v>2860</v>
      </c>
      <c r="C1421" s="2" t="s">
        <v>229</v>
      </c>
      <c r="D1421" s="2" t="s">
        <v>314</v>
      </c>
      <c r="E1421" s="2" t="s">
        <v>76</v>
      </c>
      <c r="F1421" s="2">
        <v>33731</v>
      </c>
      <c r="G1421" s="2" t="s">
        <v>18</v>
      </c>
      <c r="H1421" s="2" t="s">
        <v>16</v>
      </c>
      <c r="I1421" s="2" t="s">
        <v>201</v>
      </c>
      <c r="J1421" s="2" t="s">
        <v>15</v>
      </c>
      <c r="L1421" s="2" t="s">
        <v>73</v>
      </c>
    </row>
    <row r="1422" spans="1:20" x14ac:dyDescent="0.25">
      <c r="A1422" s="2">
        <v>334022</v>
      </c>
      <c r="B1422" s="2" t="s">
        <v>2688</v>
      </c>
      <c r="C1422" s="2" t="s">
        <v>281</v>
      </c>
      <c r="D1422" s="2" t="s">
        <v>1090</v>
      </c>
      <c r="E1422" s="2" t="s">
        <v>76</v>
      </c>
      <c r="F1422" s="2">
        <v>29992</v>
      </c>
      <c r="G1422" s="2" t="s">
        <v>61</v>
      </c>
      <c r="H1422" s="2" t="s">
        <v>16</v>
      </c>
      <c r="I1422" s="2" t="s">
        <v>201</v>
      </c>
      <c r="J1422" s="2" t="s">
        <v>1231</v>
      </c>
      <c r="L1422" s="2" t="s">
        <v>61</v>
      </c>
    </row>
    <row r="1423" spans="1:20" x14ac:dyDescent="0.25">
      <c r="A1423" s="2">
        <v>334024</v>
      </c>
      <c r="B1423" s="2" t="s">
        <v>3365</v>
      </c>
      <c r="C1423" s="2" t="s">
        <v>655</v>
      </c>
      <c r="D1423" s="2" t="s">
        <v>283</v>
      </c>
      <c r="E1423" s="2" t="s">
        <v>76</v>
      </c>
      <c r="F1423" s="2">
        <v>33633</v>
      </c>
      <c r="G1423" s="2" t="s">
        <v>30</v>
      </c>
      <c r="H1423" s="2" t="s">
        <v>16</v>
      </c>
      <c r="I1423" s="2" t="s">
        <v>201</v>
      </c>
      <c r="J1423" s="2" t="s">
        <v>1231</v>
      </c>
      <c r="L1423" s="2" t="s">
        <v>73</v>
      </c>
    </row>
    <row r="1424" spans="1:20" x14ac:dyDescent="0.25">
      <c r="A1424" s="2">
        <v>334029</v>
      </c>
      <c r="B1424" s="2" t="s">
        <v>3996</v>
      </c>
      <c r="C1424" s="2" t="s">
        <v>994</v>
      </c>
      <c r="D1424" s="2" t="s">
        <v>822</v>
      </c>
      <c r="E1424" s="2" t="s">
        <v>77</v>
      </c>
      <c r="F1424" s="2">
        <v>33111</v>
      </c>
      <c r="G1424" s="2" t="s">
        <v>18</v>
      </c>
      <c r="H1424" s="2" t="s">
        <v>16</v>
      </c>
      <c r="I1424" s="2" t="s">
        <v>201</v>
      </c>
      <c r="J1424" s="2" t="s">
        <v>15</v>
      </c>
      <c r="L1424" s="2" t="s">
        <v>30</v>
      </c>
    </row>
    <row r="1425" spans="1:20" x14ac:dyDescent="0.25">
      <c r="A1425" s="2">
        <v>334045</v>
      </c>
      <c r="B1425" s="2" t="s">
        <v>2685</v>
      </c>
      <c r="C1425" s="2" t="s">
        <v>520</v>
      </c>
      <c r="D1425" s="2" t="s">
        <v>216</v>
      </c>
      <c r="E1425" s="2" t="s">
        <v>77</v>
      </c>
      <c r="F1425" s="2">
        <v>32539</v>
      </c>
      <c r="G1425" s="2" t="s">
        <v>245</v>
      </c>
      <c r="H1425" s="2" t="s">
        <v>16</v>
      </c>
      <c r="I1425" s="2" t="s">
        <v>201</v>
      </c>
      <c r="J1425" s="2" t="s">
        <v>15</v>
      </c>
      <c r="L1425" s="2" t="s">
        <v>30</v>
      </c>
      <c r="R1425" s="2">
        <v>4801</v>
      </c>
      <c r="S1425" s="2">
        <v>45505</v>
      </c>
      <c r="T1425" s="2">
        <v>20000</v>
      </c>
    </row>
    <row r="1426" spans="1:20" x14ac:dyDescent="0.25">
      <c r="A1426" s="2">
        <v>334061</v>
      </c>
      <c r="B1426" s="2" t="s">
        <v>3028</v>
      </c>
      <c r="C1426" s="2" t="s">
        <v>789</v>
      </c>
      <c r="D1426" s="2" t="s">
        <v>267</v>
      </c>
      <c r="E1426" s="2" t="s">
        <v>77</v>
      </c>
      <c r="F1426" s="2">
        <v>33433</v>
      </c>
      <c r="G1426" s="2" t="s">
        <v>771</v>
      </c>
      <c r="H1426" s="2" t="s">
        <v>16</v>
      </c>
      <c r="I1426" s="2" t="s">
        <v>201</v>
      </c>
      <c r="J1426" s="2" t="s">
        <v>15</v>
      </c>
      <c r="L1426" s="2" t="s">
        <v>67</v>
      </c>
    </row>
    <row r="1427" spans="1:20" x14ac:dyDescent="0.25">
      <c r="A1427" s="2">
        <v>334084</v>
      </c>
      <c r="B1427" s="2" t="s">
        <v>2822</v>
      </c>
      <c r="C1427" s="2" t="s">
        <v>341</v>
      </c>
      <c r="D1427" s="2" t="s">
        <v>304</v>
      </c>
      <c r="E1427" s="2" t="s">
        <v>77</v>
      </c>
      <c r="F1427" s="2">
        <v>35262</v>
      </c>
      <c r="G1427" s="2" t="s">
        <v>18</v>
      </c>
      <c r="H1427" s="2" t="s">
        <v>16</v>
      </c>
      <c r="I1427" s="2" t="s">
        <v>201</v>
      </c>
      <c r="J1427" s="2" t="s">
        <v>1231</v>
      </c>
      <c r="L1427" s="2" t="s">
        <v>73</v>
      </c>
    </row>
    <row r="1428" spans="1:20" x14ac:dyDescent="0.25">
      <c r="A1428" s="2">
        <v>334086</v>
      </c>
      <c r="B1428" s="2" t="s">
        <v>4343</v>
      </c>
      <c r="C1428" s="2" t="s">
        <v>211</v>
      </c>
      <c r="D1428" s="2" t="s">
        <v>394</v>
      </c>
      <c r="E1428" s="2" t="s">
        <v>77</v>
      </c>
      <c r="F1428" s="2">
        <v>34455</v>
      </c>
      <c r="G1428" s="2" t="s">
        <v>887</v>
      </c>
      <c r="H1428" s="2" t="s">
        <v>16</v>
      </c>
      <c r="I1428" s="2" t="s">
        <v>201</v>
      </c>
      <c r="J1428" s="2" t="s">
        <v>15</v>
      </c>
      <c r="L1428" s="2" t="s">
        <v>67</v>
      </c>
    </row>
    <row r="1429" spans="1:20" x14ac:dyDescent="0.25">
      <c r="A1429" s="2">
        <v>334146</v>
      </c>
      <c r="B1429" s="2" t="s">
        <v>2942</v>
      </c>
      <c r="C1429" s="2" t="s">
        <v>214</v>
      </c>
      <c r="D1429" s="2" t="s">
        <v>1499</v>
      </c>
      <c r="E1429" s="2" t="s">
        <v>77</v>
      </c>
      <c r="F1429" s="2">
        <v>34354</v>
      </c>
      <c r="G1429" s="2" t="s">
        <v>2943</v>
      </c>
      <c r="H1429" s="2" t="s">
        <v>16</v>
      </c>
      <c r="I1429" s="2" t="s">
        <v>201</v>
      </c>
      <c r="J1429" s="2" t="s">
        <v>1231</v>
      </c>
      <c r="L1429" s="2" t="s">
        <v>27</v>
      </c>
    </row>
    <row r="1430" spans="1:20" x14ac:dyDescent="0.25">
      <c r="A1430" s="2">
        <v>334149</v>
      </c>
      <c r="B1430" s="2" t="s">
        <v>4344</v>
      </c>
      <c r="C1430" s="2" t="s">
        <v>381</v>
      </c>
      <c r="D1430" s="2" t="s">
        <v>843</v>
      </c>
      <c r="E1430" s="2" t="s">
        <v>77</v>
      </c>
      <c r="F1430" s="2">
        <v>34484</v>
      </c>
      <c r="G1430" s="2" t="s">
        <v>869</v>
      </c>
      <c r="H1430" s="2" t="s">
        <v>16</v>
      </c>
      <c r="I1430" s="2" t="s">
        <v>201</v>
      </c>
      <c r="J1430" s="2" t="s">
        <v>15</v>
      </c>
      <c r="L1430" s="2" t="s">
        <v>30</v>
      </c>
    </row>
    <row r="1431" spans="1:20" x14ac:dyDescent="0.25">
      <c r="A1431" s="2">
        <v>334150</v>
      </c>
      <c r="B1431" s="2" t="s">
        <v>3366</v>
      </c>
      <c r="C1431" s="2" t="s">
        <v>795</v>
      </c>
      <c r="D1431" s="2" t="s">
        <v>1061</v>
      </c>
      <c r="E1431" s="2" t="s">
        <v>77</v>
      </c>
      <c r="F1431" s="2">
        <v>35431</v>
      </c>
      <c r="G1431" s="2" t="s">
        <v>18</v>
      </c>
      <c r="H1431" s="2" t="s">
        <v>16</v>
      </c>
      <c r="I1431" s="2" t="s">
        <v>201</v>
      </c>
    </row>
    <row r="1432" spans="1:20" x14ac:dyDescent="0.25">
      <c r="A1432" s="2">
        <v>334166</v>
      </c>
      <c r="B1432" s="2" t="s">
        <v>3997</v>
      </c>
      <c r="C1432" s="2" t="s">
        <v>246</v>
      </c>
      <c r="D1432" s="2" t="s">
        <v>322</v>
      </c>
      <c r="E1432" s="2" t="s">
        <v>77</v>
      </c>
      <c r="F1432" s="2">
        <v>30516</v>
      </c>
      <c r="G1432" s="2" t="s">
        <v>1983</v>
      </c>
      <c r="H1432" s="2" t="s">
        <v>16</v>
      </c>
      <c r="I1432" s="2" t="s">
        <v>201</v>
      </c>
      <c r="J1432" s="2" t="s">
        <v>15</v>
      </c>
      <c r="L1432" s="2" t="s">
        <v>61</v>
      </c>
    </row>
    <row r="1433" spans="1:20" x14ac:dyDescent="0.25">
      <c r="A1433" s="2">
        <v>334194</v>
      </c>
      <c r="B1433" s="2" t="s">
        <v>3998</v>
      </c>
      <c r="C1433" s="2" t="s">
        <v>388</v>
      </c>
      <c r="D1433" s="2" t="s">
        <v>2081</v>
      </c>
      <c r="E1433" s="2" t="s">
        <v>77</v>
      </c>
      <c r="F1433" s="2">
        <v>32660</v>
      </c>
      <c r="G1433" s="2" t="s">
        <v>721</v>
      </c>
      <c r="H1433" s="2" t="s">
        <v>16</v>
      </c>
      <c r="I1433" s="2" t="s">
        <v>201</v>
      </c>
      <c r="J1433" s="2" t="s">
        <v>1231</v>
      </c>
      <c r="L1433" s="2" t="s">
        <v>37</v>
      </c>
    </row>
    <row r="1434" spans="1:20" x14ac:dyDescent="0.25">
      <c r="A1434" s="2">
        <v>334196</v>
      </c>
      <c r="B1434" s="2" t="s">
        <v>3367</v>
      </c>
      <c r="C1434" s="2" t="s">
        <v>214</v>
      </c>
      <c r="D1434" s="2" t="s">
        <v>677</v>
      </c>
      <c r="E1434" s="2" t="s">
        <v>76</v>
      </c>
      <c r="F1434" s="2">
        <v>29953</v>
      </c>
      <c r="G1434" s="2" t="s">
        <v>18</v>
      </c>
      <c r="H1434" s="2" t="s">
        <v>16</v>
      </c>
      <c r="I1434" s="2" t="s">
        <v>201</v>
      </c>
      <c r="J1434" s="2" t="s">
        <v>15</v>
      </c>
      <c r="L1434" s="2" t="s">
        <v>67</v>
      </c>
    </row>
    <row r="1435" spans="1:20" x14ac:dyDescent="0.25">
      <c r="A1435" s="2">
        <v>334197</v>
      </c>
      <c r="B1435" s="2" t="s">
        <v>2807</v>
      </c>
      <c r="C1435" s="2" t="s">
        <v>229</v>
      </c>
      <c r="D1435" s="2" t="s">
        <v>447</v>
      </c>
      <c r="E1435" s="2" t="s">
        <v>76</v>
      </c>
      <c r="F1435" s="2">
        <v>32904</v>
      </c>
      <c r="G1435" s="2" t="s">
        <v>776</v>
      </c>
      <c r="H1435" s="2" t="s">
        <v>16</v>
      </c>
      <c r="I1435" s="2" t="s">
        <v>201</v>
      </c>
      <c r="J1435" s="2" t="s">
        <v>1231</v>
      </c>
      <c r="L1435" s="2" t="s">
        <v>30</v>
      </c>
    </row>
    <row r="1436" spans="1:20" x14ac:dyDescent="0.25">
      <c r="A1436" s="2">
        <v>334198</v>
      </c>
      <c r="B1436" s="2" t="s">
        <v>1679</v>
      </c>
      <c r="C1436" s="2" t="s">
        <v>2967</v>
      </c>
      <c r="D1436" s="2" t="s">
        <v>2968</v>
      </c>
      <c r="E1436" s="2" t="s">
        <v>76</v>
      </c>
      <c r="F1436" s="2">
        <v>33244</v>
      </c>
      <c r="G1436" s="2" t="s">
        <v>2969</v>
      </c>
      <c r="H1436" s="2" t="s">
        <v>16</v>
      </c>
      <c r="I1436" s="2" t="s">
        <v>201</v>
      </c>
      <c r="J1436" s="2" t="s">
        <v>1231</v>
      </c>
      <c r="L1436" s="2" t="s">
        <v>37</v>
      </c>
    </row>
    <row r="1437" spans="1:20" x14ac:dyDescent="0.25">
      <c r="A1437" s="2">
        <v>334202</v>
      </c>
      <c r="B1437" s="2" t="s">
        <v>3999</v>
      </c>
      <c r="C1437" s="2" t="s">
        <v>504</v>
      </c>
      <c r="D1437" s="2" t="s">
        <v>534</v>
      </c>
      <c r="E1437" s="2" t="s">
        <v>77</v>
      </c>
      <c r="F1437" s="2">
        <v>31783</v>
      </c>
      <c r="G1437" s="2" t="s">
        <v>268</v>
      </c>
      <c r="H1437" s="2" t="s">
        <v>16</v>
      </c>
      <c r="I1437" s="2" t="s">
        <v>201</v>
      </c>
      <c r="J1437" s="2" t="s">
        <v>1231</v>
      </c>
      <c r="L1437" s="2" t="s">
        <v>30</v>
      </c>
      <c r="R1437" s="2">
        <v>4703</v>
      </c>
      <c r="S1437" s="2">
        <v>45498</v>
      </c>
      <c r="T1437" s="2">
        <v>1000</v>
      </c>
    </row>
    <row r="1438" spans="1:20" x14ac:dyDescent="0.25">
      <c r="A1438" s="2">
        <v>334208</v>
      </c>
      <c r="B1438" s="2" t="s">
        <v>4345</v>
      </c>
      <c r="C1438" s="2" t="s">
        <v>229</v>
      </c>
      <c r="D1438" s="2" t="s">
        <v>423</v>
      </c>
      <c r="E1438" s="2" t="s">
        <v>76</v>
      </c>
      <c r="F1438" s="2">
        <v>35065</v>
      </c>
      <c r="G1438" s="2" t="s">
        <v>395</v>
      </c>
      <c r="H1438" s="2" t="s">
        <v>16</v>
      </c>
      <c r="I1438" s="2" t="s">
        <v>201</v>
      </c>
      <c r="J1438" s="2" t="s">
        <v>1231</v>
      </c>
      <c r="L1438" s="2" t="s">
        <v>30</v>
      </c>
    </row>
    <row r="1439" spans="1:20" x14ac:dyDescent="0.25">
      <c r="A1439" s="2">
        <v>334212</v>
      </c>
      <c r="B1439" s="2" t="s">
        <v>4346</v>
      </c>
      <c r="C1439" s="2" t="s">
        <v>360</v>
      </c>
      <c r="D1439" s="2" t="s">
        <v>311</v>
      </c>
      <c r="E1439" s="2" t="s">
        <v>77</v>
      </c>
      <c r="F1439" s="2">
        <v>34137</v>
      </c>
      <c r="G1439" s="2" t="s">
        <v>508</v>
      </c>
      <c r="H1439" s="2" t="s">
        <v>16</v>
      </c>
      <c r="I1439" s="2" t="s">
        <v>201</v>
      </c>
      <c r="J1439" s="2" t="s">
        <v>1231</v>
      </c>
      <c r="L1439" s="2" t="s">
        <v>73</v>
      </c>
    </row>
    <row r="1440" spans="1:20" x14ac:dyDescent="0.25">
      <c r="A1440" s="2">
        <v>334225</v>
      </c>
      <c r="B1440" s="2" t="s">
        <v>4000</v>
      </c>
      <c r="C1440" s="2" t="s">
        <v>625</v>
      </c>
      <c r="D1440" s="2" t="s">
        <v>222</v>
      </c>
      <c r="E1440" s="2" t="s">
        <v>77</v>
      </c>
      <c r="F1440" s="2">
        <v>35236</v>
      </c>
      <c r="G1440" s="2" t="s">
        <v>284</v>
      </c>
      <c r="H1440" s="2" t="s">
        <v>16</v>
      </c>
      <c r="I1440" s="2" t="s">
        <v>201</v>
      </c>
      <c r="J1440" s="2" t="s">
        <v>15</v>
      </c>
      <c r="L1440" s="2" t="s">
        <v>30</v>
      </c>
    </row>
    <row r="1441" spans="1:12" x14ac:dyDescent="0.25">
      <c r="A1441" s="2">
        <v>334242</v>
      </c>
      <c r="B1441" s="2" t="s">
        <v>2458</v>
      </c>
      <c r="C1441" s="2" t="s">
        <v>983</v>
      </c>
      <c r="D1441" s="2" t="s">
        <v>232</v>
      </c>
      <c r="E1441" s="2" t="s">
        <v>77</v>
      </c>
      <c r="F1441" s="2">
        <v>33479</v>
      </c>
      <c r="G1441" s="2" t="s">
        <v>18</v>
      </c>
      <c r="H1441" s="2" t="s">
        <v>16</v>
      </c>
      <c r="I1441" s="2" t="s">
        <v>201</v>
      </c>
      <c r="J1441" s="2" t="s">
        <v>1231</v>
      </c>
      <c r="L1441" s="2" t="s">
        <v>18</v>
      </c>
    </row>
    <row r="1442" spans="1:12" x14ac:dyDescent="0.25">
      <c r="A1442" s="2">
        <v>334287</v>
      </c>
      <c r="B1442" s="2" t="s">
        <v>4347</v>
      </c>
      <c r="C1442" s="2" t="s">
        <v>266</v>
      </c>
      <c r="D1442" s="2" t="s">
        <v>743</v>
      </c>
      <c r="E1442" s="2" t="s">
        <v>76</v>
      </c>
      <c r="F1442" s="2">
        <v>31067</v>
      </c>
      <c r="G1442" s="2" t="s">
        <v>599</v>
      </c>
      <c r="H1442" s="2" t="s">
        <v>16</v>
      </c>
      <c r="I1442" s="2" t="s">
        <v>201</v>
      </c>
      <c r="J1442" s="2" t="s">
        <v>1231</v>
      </c>
      <c r="L1442" s="2" t="s">
        <v>67</v>
      </c>
    </row>
    <row r="1443" spans="1:12" x14ac:dyDescent="0.25">
      <c r="A1443" s="2">
        <v>334327</v>
      </c>
      <c r="B1443" s="2" t="s">
        <v>2253</v>
      </c>
      <c r="C1443" s="2" t="s">
        <v>477</v>
      </c>
      <c r="D1443" s="2" t="s">
        <v>3288</v>
      </c>
      <c r="E1443" s="2" t="s">
        <v>76</v>
      </c>
      <c r="F1443" s="2">
        <v>35947</v>
      </c>
      <c r="G1443" s="2" t="s">
        <v>3289</v>
      </c>
      <c r="H1443" s="2" t="s">
        <v>16</v>
      </c>
      <c r="I1443" s="2" t="s">
        <v>201</v>
      </c>
      <c r="J1443" s="2" t="s">
        <v>15</v>
      </c>
      <c r="L1443" s="2" t="s">
        <v>40</v>
      </c>
    </row>
    <row r="1444" spans="1:12" x14ac:dyDescent="0.25">
      <c r="A1444" s="2">
        <v>334361</v>
      </c>
      <c r="B1444" s="2" t="s">
        <v>4001</v>
      </c>
      <c r="C1444" s="2" t="s">
        <v>1855</v>
      </c>
      <c r="D1444" s="2" t="s">
        <v>701</v>
      </c>
      <c r="E1444" s="2" t="s">
        <v>76</v>
      </c>
      <c r="F1444" s="2">
        <v>30333</v>
      </c>
      <c r="G1444" s="2" t="s">
        <v>58</v>
      </c>
      <c r="H1444" s="2" t="s">
        <v>16</v>
      </c>
      <c r="I1444" s="2" t="s">
        <v>201</v>
      </c>
      <c r="J1444" s="2" t="s">
        <v>1231</v>
      </c>
      <c r="L1444" s="2" t="s">
        <v>58</v>
      </c>
    </row>
    <row r="1445" spans="1:12" x14ac:dyDescent="0.25">
      <c r="A1445" s="2">
        <v>334372</v>
      </c>
      <c r="B1445" s="2" t="s">
        <v>2864</v>
      </c>
      <c r="C1445" s="2" t="s">
        <v>591</v>
      </c>
      <c r="D1445" s="2" t="s">
        <v>946</v>
      </c>
      <c r="E1445" s="2" t="s">
        <v>77</v>
      </c>
      <c r="F1445" s="2">
        <v>34356</v>
      </c>
      <c r="G1445" s="2" t="s">
        <v>847</v>
      </c>
      <c r="H1445" s="2" t="s">
        <v>16</v>
      </c>
      <c r="I1445" s="2" t="s">
        <v>201</v>
      </c>
      <c r="J1445" s="2" t="s">
        <v>1231</v>
      </c>
      <c r="L1445" s="2" t="s">
        <v>40</v>
      </c>
    </row>
    <row r="1446" spans="1:12" x14ac:dyDescent="0.25">
      <c r="A1446" s="2">
        <v>334425</v>
      </c>
      <c r="B1446" s="2" t="s">
        <v>3430</v>
      </c>
      <c r="C1446" s="2" t="s">
        <v>334</v>
      </c>
      <c r="D1446" s="2" t="s">
        <v>882</v>
      </c>
      <c r="E1446" s="2" t="s">
        <v>76</v>
      </c>
      <c r="F1446" s="2">
        <v>33924</v>
      </c>
      <c r="G1446" s="2" t="s">
        <v>3431</v>
      </c>
      <c r="H1446" s="2" t="s">
        <v>16</v>
      </c>
      <c r="I1446" s="2" t="s">
        <v>201</v>
      </c>
      <c r="J1446" s="2" t="s">
        <v>1231</v>
      </c>
      <c r="L1446" s="2" t="s">
        <v>30</v>
      </c>
    </row>
    <row r="1447" spans="1:12" x14ac:dyDescent="0.25">
      <c r="A1447" s="2">
        <v>334493</v>
      </c>
      <c r="B1447" s="2" t="s">
        <v>4348</v>
      </c>
      <c r="C1447" s="2" t="s">
        <v>947</v>
      </c>
      <c r="D1447" s="2" t="s">
        <v>561</v>
      </c>
      <c r="E1447" s="2" t="s">
        <v>76</v>
      </c>
      <c r="F1447" s="2">
        <v>31985</v>
      </c>
      <c r="G1447" s="2" t="s">
        <v>213</v>
      </c>
      <c r="H1447" s="2" t="s">
        <v>16</v>
      </c>
      <c r="I1447" s="2" t="s">
        <v>201</v>
      </c>
      <c r="J1447" s="2" t="s">
        <v>15</v>
      </c>
      <c r="L1447" s="2" t="s">
        <v>30</v>
      </c>
    </row>
    <row r="1448" spans="1:12" x14ac:dyDescent="0.25">
      <c r="A1448" s="2">
        <v>334494</v>
      </c>
      <c r="B1448" s="2" t="s">
        <v>2309</v>
      </c>
      <c r="C1448" s="2" t="s">
        <v>281</v>
      </c>
      <c r="D1448" s="2" t="s">
        <v>232</v>
      </c>
      <c r="E1448" s="2" t="s">
        <v>76</v>
      </c>
      <c r="F1448" s="2">
        <v>32533</v>
      </c>
      <c r="G1448" s="2" t="s">
        <v>18</v>
      </c>
      <c r="H1448" s="2" t="s">
        <v>16</v>
      </c>
      <c r="I1448" s="2" t="s">
        <v>201</v>
      </c>
      <c r="J1448" s="2" t="s">
        <v>1231</v>
      </c>
      <c r="L1448" s="2" t="s">
        <v>18</v>
      </c>
    </row>
    <row r="1449" spans="1:12" x14ac:dyDescent="0.25">
      <c r="A1449" s="2">
        <v>334508</v>
      </c>
      <c r="B1449" s="2" t="s">
        <v>2369</v>
      </c>
      <c r="C1449" s="2" t="s">
        <v>214</v>
      </c>
      <c r="D1449" s="2" t="s">
        <v>446</v>
      </c>
      <c r="E1449" s="2" t="s">
        <v>76</v>
      </c>
      <c r="F1449" s="2">
        <v>35796</v>
      </c>
      <c r="G1449" s="2" t="s">
        <v>696</v>
      </c>
      <c r="H1449" s="2" t="s">
        <v>16</v>
      </c>
      <c r="I1449" s="2" t="s">
        <v>201</v>
      </c>
      <c r="J1449" s="2" t="s">
        <v>1231</v>
      </c>
      <c r="L1449" s="2" t="s">
        <v>18</v>
      </c>
    </row>
    <row r="1450" spans="1:12" x14ac:dyDescent="0.25">
      <c r="A1450" s="2">
        <v>334513</v>
      </c>
      <c r="B1450" s="2" t="s">
        <v>805</v>
      </c>
      <c r="C1450" s="2" t="s">
        <v>252</v>
      </c>
      <c r="D1450" s="2" t="s">
        <v>277</v>
      </c>
      <c r="E1450" s="2" t="s">
        <v>76</v>
      </c>
      <c r="F1450" s="2">
        <v>35490</v>
      </c>
      <c r="G1450" s="2" t="s">
        <v>3094</v>
      </c>
      <c r="H1450" s="2" t="s">
        <v>16</v>
      </c>
      <c r="I1450" s="2" t="s">
        <v>201</v>
      </c>
      <c r="J1450" s="2" t="s">
        <v>15</v>
      </c>
      <c r="L1450" s="2" t="s">
        <v>73</v>
      </c>
    </row>
    <row r="1451" spans="1:12" x14ac:dyDescent="0.25">
      <c r="A1451" s="2">
        <v>334522</v>
      </c>
      <c r="B1451" s="2" t="s">
        <v>3139</v>
      </c>
      <c r="C1451" s="2" t="s">
        <v>3140</v>
      </c>
      <c r="D1451" s="2" t="s">
        <v>2729</v>
      </c>
      <c r="E1451" s="2" t="s">
        <v>76</v>
      </c>
      <c r="F1451" s="2">
        <v>30935</v>
      </c>
      <c r="G1451" s="2" t="s">
        <v>2266</v>
      </c>
      <c r="H1451" s="2" t="s">
        <v>16</v>
      </c>
      <c r="I1451" s="2" t="s">
        <v>201</v>
      </c>
      <c r="J1451" s="2" t="s">
        <v>15</v>
      </c>
      <c r="L1451" s="2" t="s">
        <v>30</v>
      </c>
    </row>
    <row r="1452" spans="1:12" x14ac:dyDescent="0.25">
      <c r="A1452" s="2">
        <v>334528</v>
      </c>
      <c r="B1452" s="2" t="s">
        <v>4007</v>
      </c>
      <c r="C1452" s="2" t="s">
        <v>331</v>
      </c>
      <c r="D1452" s="2" t="s">
        <v>3616</v>
      </c>
      <c r="E1452" s="2" t="s">
        <v>76</v>
      </c>
      <c r="F1452" s="2">
        <v>35278</v>
      </c>
      <c r="G1452" s="2" t="s">
        <v>18</v>
      </c>
      <c r="H1452" s="2" t="s">
        <v>16</v>
      </c>
      <c r="I1452" s="2" t="s">
        <v>201</v>
      </c>
      <c r="J1452" s="2" t="s">
        <v>15</v>
      </c>
      <c r="L1452" s="2" t="s">
        <v>40</v>
      </c>
    </row>
    <row r="1453" spans="1:12" x14ac:dyDescent="0.25">
      <c r="A1453" s="2">
        <v>334556</v>
      </c>
      <c r="B1453" s="2" t="s">
        <v>2785</v>
      </c>
      <c r="C1453" s="2" t="s">
        <v>246</v>
      </c>
      <c r="D1453" s="2" t="s">
        <v>1455</v>
      </c>
      <c r="E1453" s="2" t="s">
        <v>76</v>
      </c>
      <c r="F1453" s="2">
        <v>35540</v>
      </c>
      <c r="G1453" s="2" t="s">
        <v>1483</v>
      </c>
      <c r="H1453" s="2" t="s">
        <v>16</v>
      </c>
      <c r="I1453" s="2" t="s">
        <v>201</v>
      </c>
      <c r="J1453" s="2" t="s">
        <v>15</v>
      </c>
      <c r="L1453" s="2" t="s">
        <v>30</v>
      </c>
    </row>
    <row r="1454" spans="1:12" x14ac:dyDescent="0.25">
      <c r="A1454" s="2">
        <v>334573</v>
      </c>
      <c r="B1454" s="2" t="s">
        <v>2719</v>
      </c>
      <c r="C1454" s="2" t="s">
        <v>1415</v>
      </c>
      <c r="D1454" s="2" t="s">
        <v>1420</v>
      </c>
      <c r="E1454" s="2" t="s">
        <v>77</v>
      </c>
      <c r="F1454" s="2">
        <v>34869</v>
      </c>
      <c r="G1454" s="2" t="s">
        <v>869</v>
      </c>
      <c r="H1454" s="2" t="s">
        <v>16</v>
      </c>
      <c r="I1454" s="2" t="s">
        <v>201</v>
      </c>
    </row>
    <row r="1455" spans="1:12" x14ac:dyDescent="0.25">
      <c r="A1455" s="2">
        <v>334588</v>
      </c>
      <c r="B1455" s="2" t="s">
        <v>4010</v>
      </c>
      <c r="C1455" s="2" t="s">
        <v>334</v>
      </c>
      <c r="D1455" s="2" t="s">
        <v>1860</v>
      </c>
      <c r="E1455" s="2" t="s">
        <v>76</v>
      </c>
      <c r="F1455" s="2">
        <v>34926</v>
      </c>
      <c r="G1455" s="2" t="s">
        <v>4011</v>
      </c>
      <c r="H1455" s="2" t="s">
        <v>16</v>
      </c>
      <c r="I1455" s="2" t="s">
        <v>201</v>
      </c>
      <c r="J1455" s="2" t="s">
        <v>15</v>
      </c>
      <c r="L1455" s="2" t="s">
        <v>18</v>
      </c>
    </row>
    <row r="1456" spans="1:12" x14ac:dyDescent="0.25">
      <c r="A1456" s="2">
        <v>334593</v>
      </c>
      <c r="B1456" s="2" t="s">
        <v>4350</v>
      </c>
      <c r="C1456" s="2" t="s">
        <v>214</v>
      </c>
      <c r="D1456" s="2" t="s">
        <v>852</v>
      </c>
      <c r="E1456" s="2" t="s">
        <v>76</v>
      </c>
      <c r="F1456" s="2">
        <v>34700</v>
      </c>
      <c r="G1456" s="2" t="s">
        <v>47</v>
      </c>
      <c r="H1456" s="2" t="s">
        <v>16</v>
      </c>
      <c r="I1456" s="2" t="s">
        <v>201</v>
      </c>
      <c r="J1456" s="2" t="s">
        <v>15</v>
      </c>
      <c r="L1456" s="2" t="s">
        <v>18</v>
      </c>
    </row>
    <row r="1457" spans="1:12" x14ac:dyDescent="0.25">
      <c r="A1457" s="2">
        <v>334647</v>
      </c>
      <c r="B1457" s="2" t="s">
        <v>4013</v>
      </c>
      <c r="C1457" s="2" t="s">
        <v>660</v>
      </c>
      <c r="D1457" s="2" t="s">
        <v>1797</v>
      </c>
      <c r="E1457" s="2" t="s">
        <v>77</v>
      </c>
      <c r="F1457" s="2">
        <v>32018</v>
      </c>
      <c r="G1457" s="2" t="s">
        <v>213</v>
      </c>
      <c r="H1457" s="2" t="s">
        <v>16</v>
      </c>
      <c r="I1457" s="2" t="s">
        <v>201</v>
      </c>
      <c r="J1457" s="2" t="s">
        <v>1231</v>
      </c>
      <c r="L1457" s="2" t="s">
        <v>18</v>
      </c>
    </row>
    <row r="1458" spans="1:12" x14ac:dyDescent="0.25">
      <c r="A1458" s="2">
        <v>334653</v>
      </c>
      <c r="B1458" s="2" t="s">
        <v>3291</v>
      </c>
      <c r="C1458" s="2" t="s">
        <v>563</v>
      </c>
      <c r="D1458" s="2" t="s">
        <v>706</v>
      </c>
      <c r="E1458" s="2" t="s">
        <v>76</v>
      </c>
      <c r="F1458" s="2">
        <v>31805</v>
      </c>
      <c r="G1458" s="2" t="s">
        <v>874</v>
      </c>
      <c r="H1458" s="2" t="s">
        <v>16</v>
      </c>
      <c r="I1458" s="2" t="s">
        <v>201</v>
      </c>
      <c r="J1458" s="2" t="s">
        <v>1231</v>
      </c>
      <c r="L1458" s="2" t="s">
        <v>70</v>
      </c>
    </row>
    <row r="1459" spans="1:12" x14ac:dyDescent="0.25">
      <c r="A1459" s="2">
        <v>334655</v>
      </c>
      <c r="B1459" s="2" t="s">
        <v>4014</v>
      </c>
      <c r="C1459" s="2" t="s">
        <v>4015</v>
      </c>
      <c r="D1459" s="2" t="s">
        <v>926</v>
      </c>
      <c r="E1459" s="2" t="s">
        <v>76</v>
      </c>
      <c r="F1459" s="2">
        <v>33606</v>
      </c>
      <c r="G1459" s="2" t="s">
        <v>588</v>
      </c>
      <c r="H1459" s="2" t="s">
        <v>16</v>
      </c>
      <c r="I1459" s="2" t="s">
        <v>201</v>
      </c>
      <c r="J1459" s="2" t="s">
        <v>15</v>
      </c>
      <c r="L1459" s="2" t="s">
        <v>18</v>
      </c>
    </row>
    <row r="1460" spans="1:12" x14ac:dyDescent="0.25">
      <c r="A1460" s="2">
        <v>334667</v>
      </c>
      <c r="B1460" s="2" t="s">
        <v>3141</v>
      </c>
      <c r="C1460" s="2" t="s">
        <v>211</v>
      </c>
      <c r="D1460" s="2" t="s">
        <v>422</v>
      </c>
      <c r="E1460" s="2" t="s">
        <v>77</v>
      </c>
      <c r="F1460" s="2">
        <v>33740</v>
      </c>
      <c r="G1460" s="2" t="s">
        <v>18</v>
      </c>
      <c r="H1460" s="2" t="s">
        <v>16</v>
      </c>
      <c r="I1460" s="2" t="s">
        <v>201</v>
      </c>
      <c r="J1460" s="2" t="s">
        <v>1231</v>
      </c>
      <c r="L1460" s="2" t="s">
        <v>30</v>
      </c>
    </row>
    <row r="1461" spans="1:12" x14ac:dyDescent="0.25">
      <c r="A1461" s="2">
        <v>334673</v>
      </c>
      <c r="B1461" s="2" t="s">
        <v>684</v>
      </c>
      <c r="C1461" s="2" t="s">
        <v>331</v>
      </c>
      <c r="D1461" s="2" t="s">
        <v>380</v>
      </c>
      <c r="E1461" s="2" t="s">
        <v>77</v>
      </c>
      <c r="F1461" s="2">
        <v>31778</v>
      </c>
      <c r="G1461" s="2" t="s">
        <v>4016</v>
      </c>
      <c r="H1461" s="2" t="s">
        <v>16</v>
      </c>
      <c r="I1461" s="2" t="s">
        <v>201</v>
      </c>
      <c r="J1461" s="2" t="s">
        <v>1231</v>
      </c>
      <c r="L1461" s="2" t="s">
        <v>47</v>
      </c>
    </row>
    <row r="1462" spans="1:12" x14ac:dyDescent="0.25">
      <c r="A1462" s="2">
        <v>334676</v>
      </c>
      <c r="B1462" s="2" t="s">
        <v>4017</v>
      </c>
      <c r="C1462" s="2" t="s">
        <v>572</v>
      </c>
      <c r="D1462" s="2" t="s">
        <v>4018</v>
      </c>
      <c r="E1462" s="2" t="s">
        <v>76</v>
      </c>
      <c r="F1462" s="2">
        <v>33262</v>
      </c>
      <c r="G1462" s="2" t="s">
        <v>18</v>
      </c>
      <c r="H1462" s="2" t="s">
        <v>16</v>
      </c>
      <c r="I1462" s="2" t="s">
        <v>201</v>
      </c>
      <c r="J1462" s="2" t="s">
        <v>15</v>
      </c>
      <c r="L1462" s="2" t="s">
        <v>18</v>
      </c>
    </row>
    <row r="1463" spans="1:12" x14ac:dyDescent="0.25">
      <c r="A1463" s="2">
        <v>334683</v>
      </c>
      <c r="B1463" s="2" t="s">
        <v>3369</v>
      </c>
      <c r="C1463" s="2" t="s">
        <v>379</v>
      </c>
      <c r="D1463" s="2" t="s">
        <v>232</v>
      </c>
      <c r="E1463" s="2" t="s">
        <v>76</v>
      </c>
      <c r="F1463" s="2">
        <v>32144</v>
      </c>
      <c r="G1463" s="2" t="s">
        <v>2853</v>
      </c>
      <c r="H1463" s="2" t="s">
        <v>16</v>
      </c>
      <c r="I1463" s="2" t="s">
        <v>201</v>
      </c>
      <c r="J1463" s="2" t="s">
        <v>1231</v>
      </c>
      <c r="L1463" s="2" t="s">
        <v>40</v>
      </c>
    </row>
    <row r="1464" spans="1:12" x14ac:dyDescent="0.25">
      <c r="A1464" s="2">
        <v>334687</v>
      </c>
      <c r="B1464" s="2" t="s">
        <v>2275</v>
      </c>
      <c r="C1464" s="2" t="s">
        <v>572</v>
      </c>
      <c r="D1464" s="2" t="s">
        <v>312</v>
      </c>
      <c r="E1464" s="2" t="s">
        <v>77</v>
      </c>
      <c r="F1464" s="2">
        <v>32875</v>
      </c>
      <c r="G1464" s="2" t="s">
        <v>18</v>
      </c>
      <c r="H1464" s="2" t="s">
        <v>16</v>
      </c>
      <c r="I1464" s="2" t="s">
        <v>201</v>
      </c>
      <c r="J1464" s="2" t="s">
        <v>1231</v>
      </c>
      <c r="L1464" s="2" t="s">
        <v>73</v>
      </c>
    </row>
    <row r="1465" spans="1:12" x14ac:dyDescent="0.25">
      <c r="A1465" s="2">
        <v>334703</v>
      </c>
      <c r="B1465" s="2" t="s">
        <v>3170</v>
      </c>
      <c r="C1465" s="2" t="s">
        <v>667</v>
      </c>
      <c r="D1465" s="2" t="s">
        <v>389</v>
      </c>
      <c r="E1465" s="2" t="s">
        <v>77</v>
      </c>
      <c r="F1465" s="2">
        <v>34717</v>
      </c>
      <c r="G1465" s="2" t="s">
        <v>1393</v>
      </c>
      <c r="H1465" s="2" t="s">
        <v>16</v>
      </c>
      <c r="I1465" s="2" t="s">
        <v>201</v>
      </c>
      <c r="J1465" s="2" t="s">
        <v>1231</v>
      </c>
      <c r="L1465" s="2" t="s">
        <v>40</v>
      </c>
    </row>
    <row r="1466" spans="1:12" x14ac:dyDescent="0.25">
      <c r="A1466" s="2">
        <v>334715</v>
      </c>
      <c r="B1466" s="2" t="s">
        <v>3370</v>
      </c>
      <c r="C1466" s="2" t="s">
        <v>229</v>
      </c>
      <c r="D1466" s="2" t="s">
        <v>722</v>
      </c>
      <c r="E1466" s="2" t="s">
        <v>77</v>
      </c>
      <c r="F1466" s="2">
        <v>31243</v>
      </c>
      <c r="G1466" s="2" t="s">
        <v>3371</v>
      </c>
      <c r="H1466" s="2" t="s">
        <v>16</v>
      </c>
      <c r="I1466" s="2" t="s">
        <v>201</v>
      </c>
      <c r="J1466" s="2" t="s">
        <v>1231</v>
      </c>
      <c r="L1466" s="2" t="s">
        <v>73</v>
      </c>
    </row>
    <row r="1467" spans="1:12" x14ac:dyDescent="0.25">
      <c r="A1467" s="2">
        <v>334731</v>
      </c>
      <c r="B1467" s="2" t="s">
        <v>4351</v>
      </c>
      <c r="C1467" s="2" t="s">
        <v>214</v>
      </c>
      <c r="D1467" s="2" t="s">
        <v>338</v>
      </c>
      <c r="E1467" s="2" t="s">
        <v>76</v>
      </c>
      <c r="F1467" s="2">
        <v>36268</v>
      </c>
      <c r="G1467" s="2" t="s">
        <v>18</v>
      </c>
      <c r="H1467" s="2" t="s">
        <v>16</v>
      </c>
      <c r="I1467" s="2" t="s">
        <v>201</v>
      </c>
      <c r="J1467" s="2" t="s">
        <v>15</v>
      </c>
      <c r="L1467" s="2" t="s">
        <v>18</v>
      </c>
    </row>
    <row r="1468" spans="1:12" x14ac:dyDescent="0.25">
      <c r="A1468" s="2">
        <v>334738</v>
      </c>
      <c r="B1468" s="2" t="s">
        <v>3372</v>
      </c>
      <c r="C1468" s="2" t="s">
        <v>246</v>
      </c>
      <c r="D1468" s="2" t="s">
        <v>926</v>
      </c>
      <c r="E1468" s="2" t="s">
        <v>77</v>
      </c>
      <c r="F1468" s="2">
        <v>34867</v>
      </c>
      <c r="G1468" s="2" t="s">
        <v>18</v>
      </c>
      <c r="H1468" s="2" t="s">
        <v>16</v>
      </c>
      <c r="I1468" s="2" t="s">
        <v>201</v>
      </c>
      <c r="J1468" s="2" t="s">
        <v>1231</v>
      </c>
      <c r="L1468" s="2" t="s">
        <v>30</v>
      </c>
    </row>
    <row r="1469" spans="1:12" x14ac:dyDescent="0.25">
      <c r="A1469" s="2">
        <v>334741</v>
      </c>
      <c r="B1469" s="2" t="s">
        <v>4352</v>
      </c>
      <c r="C1469" s="2" t="s">
        <v>350</v>
      </c>
      <c r="D1469" s="2" t="s">
        <v>1128</v>
      </c>
      <c r="E1469" s="2" t="s">
        <v>77</v>
      </c>
      <c r="F1469" s="2">
        <v>33604</v>
      </c>
      <c r="G1469" s="2" t="s">
        <v>4353</v>
      </c>
      <c r="H1469" s="2" t="s">
        <v>16</v>
      </c>
      <c r="I1469" s="2" t="s">
        <v>201</v>
      </c>
      <c r="J1469" s="2" t="s">
        <v>1231</v>
      </c>
      <c r="L1469" s="2" t="s">
        <v>37</v>
      </c>
    </row>
    <row r="1470" spans="1:12" x14ac:dyDescent="0.25">
      <c r="A1470" s="2">
        <v>334748</v>
      </c>
      <c r="B1470" s="2" t="s">
        <v>4020</v>
      </c>
      <c r="C1470" s="2" t="s">
        <v>729</v>
      </c>
      <c r="D1470" s="2" t="s">
        <v>613</v>
      </c>
      <c r="E1470" s="2" t="s">
        <v>77</v>
      </c>
      <c r="F1470" s="2">
        <v>34857</v>
      </c>
      <c r="G1470" s="2" t="s">
        <v>18</v>
      </c>
      <c r="H1470" s="2" t="s">
        <v>19</v>
      </c>
      <c r="I1470" s="2" t="s">
        <v>201</v>
      </c>
      <c r="J1470" s="2" t="s">
        <v>1231</v>
      </c>
      <c r="L1470" s="2" t="s">
        <v>30</v>
      </c>
    </row>
    <row r="1471" spans="1:12" x14ac:dyDescent="0.25">
      <c r="A1471" s="2">
        <v>334756</v>
      </c>
      <c r="B1471" s="2" t="s">
        <v>3405</v>
      </c>
      <c r="C1471" s="2" t="s">
        <v>262</v>
      </c>
      <c r="D1471" s="2" t="s">
        <v>726</v>
      </c>
      <c r="E1471" s="2" t="s">
        <v>77</v>
      </c>
      <c r="F1471" s="2">
        <v>35335</v>
      </c>
      <c r="G1471" s="2" t="s">
        <v>245</v>
      </c>
      <c r="H1471" s="2" t="s">
        <v>16</v>
      </c>
      <c r="I1471" s="2" t="s">
        <v>201</v>
      </c>
      <c r="J1471" s="2" t="s">
        <v>1231</v>
      </c>
      <c r="L1471" s="2" t="s">
        <v>18</v>
      </c>
    </row>
    <row r="1472" spans="1:12" x14ac:dyDescent="0.25">
      <c r="A1472" s="2">
        <v>334766</v>
      </c>
      <c r="B1472" s="2" t="s">
        <v>4022</v>
      </c>
      <c r="C1472" s="2" t="s">
        <v>2422</v>
      </c>
      <c r="D1472" s="2" t="s">
        <v>240</v>
      </c>
      <c r="E1472" s="2" t="s">
        <v>76</v>
      </c>
      <c r="F1472" s="2">
        <v>31414</v>
      </c>
      <c r="G1472" s="2" t="s">
        <v>2080</v>
      </c>
      <c r="H1472" s="2" t="s">
        <v>16</v>
      </c>
      <c r="I1472" s="2" t="s">
        <v>201</v>
      </c>
      <c r="J1472" s="2" t="s">
        <v>15</v>
      </c>
      <c r="L1472" s="2" t="s">
        <v>70</v>
      </c>
    </row>
    <row r="1473" spans="1:16" x14ac:dyDescent="0.25">
      <c r="A1473" s="2">
        <v>334775</v>
      </c>
      <c r="B1473" s="2" t="s">
        <v>4354</v>
      </c>
      <c r="C1473" s="2" t="s">
        <v>623</v>
      </c>
      <c r="D1473" s="2" t="s">
        <v>614</v>
      </c>
      <c r="E1473" s="2" t="s">
        <v>77</v>
      </c>
      <c r="F1473" s="2">
        <v>34926</v>
      </c>
      <c r="G1473" s="2" t="s">
        <v>18</v>
      </c>
      <c r="H1473" s="2" t="s">
        <v>16</v>
      </c>
      <c r="I1473" s="2" t="s">
        <v>201</v>
      </c>
      <c r="J1473" s="2" t="s">
        <v>1231</v>
      </c>
      <c r="L1473" s="2" t="s">
        <v>30</v>
      </c>
    </row>
    <row r="1474" spans="1:16" x14ac:dyDescent="0.25">
      <c r="A1474" s="2">
        <v>334797</v>
      </c>
      <c r="B1474" s="2" t="s">
        <v>4023</v>
      </c>
      <c r="C1474" s="2" t="s">
        <v>252</v>
      </c>
      <c r="D1474" s="2" t="s">
        <v>523</v>
      </c>
      <c r="E1474" s="2" t="s">
        <v>76</v>
      </c>
      <c r="F1474" s="2">
        <v>33604</v>
      </c>
      <c r="G1474" s="2" t="s">
        <v>878</v>
      </c>
      <c r="H1474" s="2" t="s">
        <v>16</v>
      </c>
      <c r="I1474" s="2" t="s">
        <v>201</v>
      </c>
    </row>
    <row r="1475" spans="1:16" x14ac:dyDescent="0.25">
      <c r="A1475" s="2">
        <v>334803</v>
      </c>
      <c r="B1475" s="2" t="s">
        <v>3210</v>
      </c>
      <c r="C1475" s="2" t="s">
        <v>3211</v>
      </c>
      <c r="D1475" s="2" t="s">
        <v>635</v>
      </c>
      <c r="E1475" s="2" t="s">
        <v>77</v>
      </c>
      <c r="F1475" s="2">
        <v>33269</v>
      </c>
      <c r="G1475" s="2" t="s">
        <v>284</v>
      </c>
      <c r="H1475" s="2" t="s">
        <v>16</v>
      </c>
      <c r="I1475" s="2" t="s">
        <v>201</v>
      </c>
      <c r="J1475" s="2" t="s">
        <v>1231</v>
      </c>
      <c r="L1475" s="2" t="s">
        <v>30</v>
      </c>
    </row>
    <row r="1476" spans="1:16" x14ac:dyDescent="0.25">
      <c r="A1476" s="2">
        <v>334808</v>
      </c>
      <c r="B1476" s="2" t="s">
        <v>4355</v>
      </c>
      <c r="C1476" s="2" t="s">
        <v>326</v>
      </c>
      <c r="D1476" s="2" t="s">
        <v>2226</v>
      </c>
      <c r="E1476" s="2" t="s">
        <v>76</v>
      </c>
      <c r="F1476" s="2">
        <v>28971</v>
      </c>
      <c r="G1476" s="2" t="s">
        <v>646</v>
      </c>
      <c r="H1476" s="2" t="s">
        <v>16</v>
      </c>
      <c r="I1476" s="2" t="s">
        <v>201</v>
      </c>
      <c r="J1476" s="2" t="s">
        <v>15</v>
      </c>
      <c r="L1476" s="2" t="s">
        <v>18</v>
      </c>
    </row>
    <row r="1477" spans="1:16" x14ac:dyDescent="0.25">
      <c r="A1477" s="2">
        <v>334815</v>
      </c>
      <c r="B1477" s="2" t="s">
        <v>4024</v>
      </c>
      <c r="C1477" s="2" t="s">
        <v>1350</v>
      </c>
      <c r="D1477" s="2" t="s">
        <v>635</v>
      </c>
      <c r="E1477" s="2" t="s">
        <v>76</v>
      </c>
      <c r="F1477" s="2">
        <v>29952</v>
      </c>
      <c r="G1477" s="2" t="s">
        <v>18</v>
      </c>
      <c r="H1477" s="2" t="s">
        <v>16</v>
      </c>
      <c r="I1477" s="2" t="s">
        <v>201</v>
      </c>
      <c r="J1477" s="2" t="s">
        <v>1231</v>
      </c>
      <c r="L1477" s="2" t="s">
        <v>40</v>
      </c>
    </row>
    <row r="1478" spans="1:16" x14ac:dyDescent="0.25">
      <c r="A1478" s="2">
        <v>334819</v>
      </c>
      <c r="B1478" s="2" t="s">
        <v>4025</v>
      </c>
      <c r="C1478" s="2" t="s">
        <v>329</v>
      </c>
      <c r="D1478" s="2" t="s">
        <v>240</v>
      </c>
      <c r="E1478" s="2" t="s">
        <v>77</v>
      </c>
      <c r="F1478" s="2">
        <v>36171</v>
      </c>
      <c r="G1478" s="2" t="s">
        <v>18</v>
      </c>
      <c r="H1478" s="2" t="s">
        <v>16</v>
      </c>
      <c r="I1478" s="2" t="s">
        <v>201</v>
      </c>
      <c r="J1478" s="2" t="s">
        <v>15</v>
      </c>
      <c r="L1478" s="2" t="s">
        <v>18</v>
      </c>
    </row>
    <row r="1479" spans="1:16" x14ac:dyDescent="0.25">
      <c r="A1479" s="2">
        <v>334822</v>
      </c>
      <c r="B1479" s="2" t="s">
        <v>4026</v>
      </c>
      <c r="C1479" s="2" t="s">
        <v>441</v>
      </c>
      <c r="D1479" s="2" t="s">
        <v>1610</v>
      </c>
      <c r="E1479" s="2" t="s">
        <v>77</v>
      </c>
      <c r="F1479" s="2">
        <v>35989</v>
      </c>
      <c r="G1479" s="2" t="s">
        <v>2186</v>
      </c>
      <c r="H1479" s="2" t="s">
        <v>16</v>
      </c>
      <c r="I1479" s="2" t="s">
        <v>201</v>
      </c>
      <c r="J1479" s="2" t="s">
        <v>15</v>
      </c>
      <c r="L1479" s="2" t="s">
        <v>73</v>
      </c>
    </row>
    <row r="1480" spans="1:16" x14ac:dyDescent="0.25">
      <c r="A1480" s="2">
        <v>334834</v>
      </c>
      <c r="B1480" s="2" t="s">
        <v>2532</v>
      </c>
      <c r="C1480" s="2" t="s">
        <v>326</v>
      </c>
      <c r="D1480" s="2" t="s">
        <v>1876</v>
      </c>
      <c r="E1480" s="2" t="s">
        <v>76</v>
      </c>
      <c r="F1480" s="2">
        <v>35824</v>
      </c>
      <c r="G1480" s="2" t="s">
        <v>1293</v>
      </c>
      <c r="H1480" s="2" t="s">
        <v>16</v>
      </c>
      <c r="I1480" s="2" t="s">
        <v>201</v>
      </c>
      <c r="J1480" s="2" t="s">
        <v>1231</v>
      </c>
      <c r="L1480" s="2" t="s">
        <v>18</v>
      </c>
    </row>
    <row r="1481" spans="1:16" x14ac:dyDescent="0.25">
      <c r="A1481" s="2">
        <v>334844</v>
      </c>
      <c r="B1481" s="2" t="s">
        <v>3373</v>
      </c>
      <c r="C1481" s="2" t="s">
        <v>397</v>
      </c>
      <c r="D1481" s="2" t="s">
        <v>601</v>
      </c>
      <c r="E1481" s="2" t="s">
        <v>77</v>
      </c>
      <c r="F1481" s="2">
        <v>33655</v>
      </c>
      <c r="G1481" s="2" t="s">
        <v>668</v>
      </c>
      <c r="H1481" s="2" t="s">
        <v>16</v>
      </c>
      <c r="I1481" s="2" t="s">
        <v>201</v>
      </c>
      <c r="J1481" s="2" t="s">
        <v>1231</v>
      </c>
      <c r="L1481" s="2" t="s">
        <v>40</v>
      </c>
    </row>
    <row r="1482" spans="1:16" x14ac:dyDescent="0.25">
      <c r="A1482" s="2">
        <v>334849</v>
      </c>
      <c r="B1482" s="2" t="s">
        <v>1408</v>
      </c>
      <c r="C1482" s="2" t="s">
        <v>214</v>
      </c>
      <c r="D1482" s="2" t="s">
        <v>896</v>
      </c>
      <c r="E1482" s="2" t="s">
        <v>77</v>
      </c>
      <c r="F1482" s="2">
        <v>34576</v>
      </c>
      <c r="G1482" s="2" t="s">
        <v>18</v>
      </c>
      <c r="H1482" s="2" t="s">
        <v>16</v>
      </c>
      <c r="I1482" s="2" t="s">
        <v>201</v>
      </c>
    </row>
    <row r="1483" spans="1:16" x14ac:dyDescent="0.25">
      <c r="A1483" s="2">
        <v>334855</v>
      </c>
      <c r="B1483" s="2" t="s">
        <v>4027</v>
      </c>
      <c r="C1483" s="2" t="s">
        <v>214</v>
      </c>
      <c r="D1483" s="2" t="s">
        <v>971</v>
      </c>
      <c r="E1483" s="2" t="s">
        <v>77</v>
      </c>
      <c r="F1483" s="2">
        <v>36105</v>
      </c>
      <c r="G1483" s="2" t="s">
        <v>464</v>
      </c>
      <c r="H1483" s="2" t="s">
        <v>16</v>
      </c>
      <c r="I1483" s="2" t="s">
        <v>201</v>
      </c>
      <c r="J1483" s="2" t="s">
        <v>1231</v>
      </c>
      <c r="L1483" s="2" t="s">
        <v>1736</v>
      </c>
    </row>
    <row r="1484" spans="1:16" x14ac:dyDescent="0.25">
      <c r="A1484" s="2">
        <v>334865</v>
      </c>
      <c r="B1484" s="2" t="s">
        <v>2667</v>
      </c>
      <c r="C1484" s="2" t="s">
        <v>705</v>
      </c>
      <c r="D1484" s="2" t="s">
        <v>2668</v>
      </c>
      <c r="E1484" s="2" t="s">
        <v>76</v>
      </c>
      <c r="F1484" s="2">
        <v>32812</v>
      </c>
      <c r="G1484" s="2" t="s">
        <v>796</v>
      </c>
      <c r="H1484" s="2" t="s">
        <v>16</v>
      </c>
      <c r="I1484" s="2" t="s">
        <v>201</v>
      </c>
      <c r="J1484" s="2" t="s">
        <v>1231</v>
      </c>
      <c r="L1484" s="2" t="s">
        <v>47</v>
      </c>
      <c r="P1484" s="2" t="s">
        <v>4573</v>
      </c>
    </row>
    <row r="1485" spans="1:16" x14ac:dyDescent="0.25">
      <c r="A1485" s="2">
        <v>334878</v>
      </c>
      <c r="B1485" s="2" t="s">
        <v>4030</v>
      </c>
      <c r="C1485" s="2" t="s">
        <v>4031</v>
      </c>
      <c r="D1485" s="2" t="s">
        <v>1448</v>
      </c>
      <c r="E1485" s="2" t="s">
        <v>77</v>
      </c>
      <c r="F1485" s="2">
        <v>34700</v>
      </c>
      <c r="G1485" s="2" t="s">
        <v>18</v>
      </c>
      <c r="H1485" s="2" t="s">
        <v>16</v>
      </c>
      <c r="I1485" s="2" t="s">
        <v>201</v>
      </c>
      <c r="J1485" s="2" t="s">
        <v>1231</v>
      </c>
      <c r="L1485" s="2" t="s">
        <v>30</v>
      </c>
    </row>
    <row r="1486" spans="1:16" x14ac:dyDescent="0.25">
      <c r="A1486" s="2">
        <v>334904</v>
      </c>
      <c r="B1486" s="2" t="s">
        <v>4033</v>
      </c>
      <c r="C1486" s="2" t="s">
        <v>1013</v>
      </c>
      <c r="D1486" s="2" t="s">
        <v>1077</v>
      </c>
      <c r="E1486" s="2" t="s">
        <v>76</v>
      </c>
      <c r="F1486" s="2">
        <v>35405</v>
      </c>
      <c r="G1486" s="2" t="s">
        <v>18</v>
      </c>
      <c r="H1486" s="2" t="s">
        <v>16</v>
      </c>
      <c r="I1486" s="2" t="s">
        <v>201</v>
      </c>
      <c r="J1486" s="2" t="s">
        <v>1231</v>
      </c>
      <c r="L1486" s="2" t="s">
        <v>73</v>
      </c>
    </row>
    <row r="1487" spans="1:16" x14ac:dyDescent="0.25">
      <c r="A1487" s="2">
        <v>334963</v>
      </c>
      <c r="B1487" s="2" t="s">
        <v>3172</v>
      </c>
      <c r="C1487" s="2" t="s">
        <v>3173</v>
      </c>
      <c r="D1487" s="2" t="s">
        <v>3174</v>
      </c>
      <c r="E1487" s="2" t="s">
        <v>76</v>
      </c>
      <c r="F1487" s="2">
        <v>35824</v>
      </c>
      <c r="G1487" s="2" t="s">
        <v>772</v>
      </c>
      <c r="H1487" s="2" t="s">
        <v>16</v>
      </c>
      <c r="I1487" s="2" t="s">
        <v>201</v>
      </c>
      <c r="J1487" s="2" t="s">
        <v>15</v>
      </c>
      <c r="L1487" s="2" t="s">
        <v>55</v>
      </c>
    </row>
    <row r="1488" spans="1:16" x14ac:dyDescent="0.25">
      <c r="A1488" s="2">
        <v>334969</v>
      </c>
      <c r="B1488" s="2" t="s">
        <v>4039</v>
      </c>
      <c r="C1488" s="2" t="s">
        <v>1148</v>
      </c>
      <c r="D1488" s="2" t="s">
        <v>4040</v>
      </c>
      <c r="E1488" s="2" t="s">
        <v>76</v>
      </c>
      <c r="F1488" s="2">
        <v>28246</v>
      </c>
      <c r="G1488" s="2" t="s">
        <v>47</v>
      </c>
      <c r="H1488" s="2" t="s">
        <v>16</v>
      </c>
      <c r="I1488" s="2" t="s">
        <v>201</v>
      </c>
    </row>
    <row r="1489" spans="1:12" x14ac:dyDescent="0.25">
      <c r="A1489" s="2">
        <v>334973</v>
      </c>
      <c r="B1489" s="2" t="s">
        <v>3374</v>
      </c>
      <c r="C1489" s="2" t="s">
        <v>326</v>
      </c>
      <c r="D1489" s="2" t="s">
        <v>422</v>
      </c>
      <c r="E1489" s="2" t="s">
        <v>76</v>
      </c>
      <c r="F1489" s="2">
        <v>33398</v>
      </c>
      <c r="G1489" s="2" t="s">
        <v>18</v>
      </c>
      <c r="H1489" s="2" t="s">
        <v>16</v>
      </c>
      <c r="I1489" s="2" t="s">
        <v>201</v>
      </c>
      <c r="J1489" s="2" t="s">
        <v>1231</v>
      </c>
      <c r="L1489" s="2" t="s">
        <v>73</v>
      </c>
    </row>
    <row r="1490" spans="1:12" x14ac:dyDescent="0.25">
      <c r="A1490" s="2">
        <v>334978</v>
      </c>
      <c r="B1490" s="2" t="s">
        <v>1679</v>
      </c>
      <c r="C1490" s="2" t="s">
        <v>388</v>
      </c>
      <c r="D1490" s="2" t="s">
        <v>232</v>
      </c>
      <c r="E1490" s="2" t="s">
        <v>76</v>
      </c>
      <c r="F1490" s="2">
        <v>36165</v>
      </c>
      <c r="G1490" s="2" t="s">
        <v>1088</v>
      </c>
      <c r="H1490" s="2" t="s">
        <v>16</v>
      </c>
      <c r="I1490" s="2" t="s">
        <v>201</v>
      </c>
      <c r="J1490" s="2" t="s">
        <v>15</v>
      </c>
      <c r="L1490" s="2" t="s">
        <v>30</v>
      </c>
    </row>
    <row r="1491" spans="1:12" x14ac:dyDescent="0.25">
      <c r="A1491" s="2">
        <v>334985</v>
      </c>
      <c r="B1491" s="2" t="s">
        <v>3344</v>
      </c>
      <c r="C1491" s="2" t="s">
        <v>326</v>
      </c>
      <c r="D1491" s="2" t="s">
        <v>1120</v>
      </c>
      <c r="E1491" s="2" t="s">
        <v>77</v>
      </c>
      <c r="F1491" s="2">
        <v>34168</v>
      </c>
      <c r="G1491" s="2" t="s">
        <v>18</v>
      </c>
      <c r="H1491" s="2" t="s">
        <v>19</v>
      </c>
      <c r="I1491" s="2" t="s">
        <v>201</v>
      </c>
      <c r="J1491" s="2" t="s">
        <v>1231</v>
      </c>
      <c r="L1491" s="2" t="s">
        <v>18</v>
      </c>
    </row>
    <row r="1492" spans="1:12" x14ac:dyDescent="0.25">
      <c r="A1492" s="2">
        <v>334990</v>
      </c>
      <c r="B1492" s="2" t="s">
        <v>3433</v>
      </c>
      <c r="C1492" s="2" t="s">
        <v>252</v>
      </c>
      <c r="D1492" s="2" t="s">
        <v>1044</v>
      </c>
      <c r="E1492" s="2" t="s">
        <v>76</v>
      </c>
      <c r="F1492" s="2">
        <v>35065</v>
      </c>
      <c r="G1492" s="2" t="s">
        <v>3434</v>
      </c>
      <c r="H1492" s="2" t="s">
        <v>16</v>
      </c>
      <c r="I1492" s="2" t="s">
        <v>201</v>
      </c>
      <c r="J1492" s="2" t="s">
        <v>1231</v>
      </c>
      <c r="L1492" s="2" t="s">
        <v>18</v>
      </c>
    </row>
    <row r="1493" spans="1:12" x14ac:dyDescent="0.25">
      <c r="A1493" s="2">
        <v>334992</v>
      </c>
      <c r="B1493" s="2" t="s">
        <v>3047</v>
      </c>
      <c r="C1493" s="2" t="s">
        <v>246</v>
      </c>
      <c r="D1493" s="2" t="s">
        <v>737</v>
      </c>
      <c r="E1493" s="2" t="s">
        <v>77</v>
      </c>
      <c r="F1493" s="2">
        <v>32874</v>
      </c>
      <c r="G1493" s="2" t="s">
        <v>3048</v>
      </c>
      <c r="H1493" s="2" t="s">
        <v>16</v>
      </c>
      <c r="I1493" s="2" t="s">
        <v>201</v>
      </c>
      <c r="J1493" s="2" t="s">
        <v>1231</v>
      </c>
      <c r="L1493" s="2" t="s">
        <v>18</v>
      </c>
    </row>
    <row r="1494" spans="1:12" x14ac:dyDescent="0.25">
      <c r="A1494" s="2">
        <v>334995</v>
      </c>
      <c r="B1494" s="2" t="s">
        <v>4041</v>
      </c>
      <c r="C1494" s="2" t="s">
        <v>360</v>
      </c>
      <c r="D1494" s="2" t="s">
        <v>322</v>
      </c>
      <c r="E1494" s="2" t="s">
        <v>77</v>
      </c>
      <c r="F1494" s="2">
        <v>30635</v>
      </c>
      <c r="G1494" s="2" t="s">
        <v>4042</v>
      </c>
      <c r="H1494" s="2" t="s">
        <v>16</v>
      </c>
      <c r="I1494" s="2" t="s">
        <v>201</v>
      </c>
      <c r="J1494" s="2" t="s">
        <v>15</v>
      </c>
      <c r="L1494" s="2" t="s">
        <v>40</v>
      </c>
    </row>
    <row r="1495" spans="1:12" x14ac:dyDescent="0.25">
      <c r="A1495" s="2">
        <v>335037</v>
      </c>
      <c r="B1495" s="2" t="s">
        <v>4356</v>
      </c>
      <c r="C1495" s="2" t="s">
        <v>221</v>
      </c>
      <c r="D1495" s="2" t="s">
        <v>495</v>
      </c>
      <c r="E1495" s="2" t="s">
        <v>76</v>
      </c>
      <c r="F1495" s="2">
        <v>36161</v>
      </c>
      <c r="G1495" s="2" t="s">
        <v>775</v>
      </c>
      <c r="H1495" s="2" t="s">
        <v>16</v>
      </c>
      <c r="I1495" s="2" t="s">
        <v>201</v>
      </c>
      <c r="J1495" s="2" t="s">
        <v>15</v>
      </c>
      <c r="L1495" s="2" t="s">
        <v>67</v>
      </c>
    </row>
    <row r="1496" spans="1:12" x14ac:dyDescent="0.25">
      <c r="A1496" s="2">
        <v>335067</v>
      </c>
      <c r="B1496" s="2" t="s">
        <v>2627</v>
      </c>
      <c r="C1496" s="2" t="s">
        <v>229</v>
      </c>
      <c r="D1496" s="2" t="s">
        <v>423</v>
      </c>
      <c r="E1496" s="2" t="s">
        <v>76</v>
      </c>
      <c r="F1496" s="2">
        <v>36301</v>
      </c>
      <c r="G1496" s="2" t="s">
        <v>18</v>
      </c>
      <c r="H1496" s="2" t="s">
        <v>16</v>
      </c>
      <c r="I1496" s="2" t="s">
        <v>201</v>
      </c>
      <c r="J1496" s="2" t="s">
        <v>1231</v>
      </c>
      <c r="L1496" s="2" t="s">
        <v>30</v>
      </c>
    </row>
    <row r="1497" spans="1:12" x14ac:dyDescent="0.25">
      <c r="A1497" s="2">
        <v>335069</v>
      </c>
      <c r="B1497" s="2" t="s">
        <v>2404</v>
      </c>
      <c r="C1497" s="2" t="s">
        <v>246</v>
      </c>
      <c r="D1497" s="2" t="s">
        <v>698</v>
      </c>
      <c r="E1497" s="2" t="s">
        <v>76</v>
      </c>
      <c r="F1497" s="2">
        <v>35499</v>
      </c>
      <c r="G1497" s="2" t="s">
        <v>464</v>
      </c>
      <c r="H1497" s="2" t="s">
        <v>16</v>
      </c>
      <c r="I1497" s="2" t="s">
        <v>201</v>
      </c>
      <c r="J1497" s="2" t="s">
        <v>15</v>
      </c>
      <c r="L1497" s="2" t="s">
        <v>47</v>
      </c>
    </row>
    <row r="1498" spans="1:12" x14ac:dyDescent="0.25">
      <c r="A1498" s="2">
        <v>335074</v>
      </c>
      <c r="B1498" s="2" t="s">
        <v>4043</v>
      </c>
      <c r="C1498" s="2" t="s">
        <v>326</v>
      </c>
      <c r="D1498" s="2" t="s">
        <v>965</v>
      </c>
      <c r="E1498" s="2" t="s">
        <v>76</v>
      </c>
      <c r="F1498" s="2">
        <v>26785</v>
      </c>
      <c r="G1498" s="2" t="s">
        <v>546</v>
      </c>
      <c r="H1498" s="2" t="s">
        <v>16</v>
      </c>
      <c r="I1498" s="2" t="s">
        <v>201</v>
      </c>
      <c r="J1498" s="2" t="s">
        <v>15</v>
      </c>
      <c r="L1498" s="2" t="s">
        <v>30</v>
      </c>
    </row>
    <row r="1499" spans="1:12" x14ac:dyDescent="0.25">
      <c r="A1499" s="2">
        <v>335107</v>
      </c>
      <c r="B1499" s="2" t="s">
        <v>4044</v>
      </c>
      <c r="C1499" s="2" t="s">
        <v>572</v>
      </c>
      <c r="D1499" s="2" t="s">
        <v>687</v>
      </c>
      <c r="E1499" s="2" t="s">
        <v>77</v>
      </c>
      <c r="F1499" s="2">
        <v>35431</v>
      </c>
      <c r="G1499" s="2" t="s">
        <v>508</v>
      </c>
      <c r="H1499" s="2" t="s">
        <v>16</v>
      </c>
      <c r="I1499" s="2" t="s">
        <v>201</v>
      </c>
      <c r="J1499" s="2" t="s">
        <v>15</v>
      </c>
      <c r="L1499" s="2" t="s">
        <v>30</v>
      </c>
    </row>
    <row r="1500" spans="1:12" x14ac:dyDescent="0.25">
      <c r="A1500" s="2">
        <v>335110</v>
      </c>
      <c r="B1500" s="2" t="s">
        <v>4357</v>
      </c>
      <c r="C1500" s="2" t="s">
        <v>905</v>
      </c>
      <c r="D1500" s="2" t="s">
        <v>272</v>
      </c>
      <c r="E1500" s="2" t="s">
        <v>77</v>
      </c>
      <c r="F1500" s="2">
        <v>33090</v>
      </c>
      <c r="G1500" s="2" t="s">
        <v>464</v>
      </c>
      <c r="H1500" s="2" t="s">
        <v>16</v>
      </c>
      <c r="I1500" s="2" t="s">
        <v>201</v>
      </c>
      <c r="J1500" s="2" t="s">
        <v>1231</v>
      </c>
      <c r="L1500" s="2" t="s">
        <v>30</v>
      </c>
    </row>
    <row r="1501" spans="1:12" x14ac:dyDescent="0.25">
      <c r="A1501" s="2">
        <v>335132</v>
      </c>
      <c r="B1501" s="2" t="s">
        <v>2383</v>
      </c>
      <c r="C1501" s="2" t="s">
        <v>2384</v>
      </c>
      <c r="D1501" s="2" t="s">
        <v>1073</v>
      </c>
      <c r="E1501" s="2" t="s">
        <v>76</v>
      </c>
      <c r="F1501" s="2">
        <v>36392</v>
      </c>
      <c r="G1501" s="2" t="s">
        <v>18</v>
      </c>
      <c r="H1501" s="2" t="s">
        <v>16</v>
      </c>
      <c r="I1501" s="2" t="s">
        <v>201</v>
      </c>
      <c r="J1501" s="2" t="s">
        <v>15</v>
      </c>
      <c r="L1501" s="2" t="s">
        <v>18</v>
      </c>
    </row>
    <row r="1502" spans="1:12" x14ac:dyDescent="0.25">
      <c r="A1502" s="2">
        <v>335135</v>
      </c>
      <c r="B1502" s="2" t="s">
        <v>4045</v>
      </c>
      <c r="C1502" s="2" t="s">
        <v>532</v>
      </c>
      <c r="D1502" s="2" t="s">
        <v>1007</v>
      </c>
      <c r="E1502" s="2" t="s">
        <v>77</v>
      </c>
      <c r="F1502" s="2">
        <v>36191</v>
      </c>
      <c r="G1502" s="2" t="s">
        <v>4046</v>
      </c>
      <c r="H1502" s="2" t="s">
        <v>16</v>
      </c>
      <c r="I1502" s="2" t="s">
        <v>201</v>
      </c>
      <c r="J1502" s="2" t="s">
        <v>15</v>
      </c>
      <c r="L1502" s="2" t="s">
        <v>30</v>
      </c>
    </row>
    <row r="1503" spans="1:12" x14ac:dyDescent="0.25">
      <c r="A1503" s="2">
        <v>335137</v>
      </c>
      <c r="B1503" s="2" t="s">
        <v>4047</v>
      </c>
      <c r="C1503" s="2" t="s">
        <v>2225</v>
      </c>
      <c r="D1503" s="2" t="s">
        <v>503</v>
      </c>
      <c r="E1503" s="2" t="s">
        <v>76</v>
      </c>
      <c r="F1503" s="2">
        <v>34805</v>
      </c>
      <c r="G1503" s="2" t="s">
        <v>18</v>
      </c>
      <c r="H1503" s="2" t="s">
        <v>16</v>
      </c>
      <c r="I1503" s="2" t="s">
        <v>201</v>
      </c>
      <c r="J1503" s="2" t="s">
        <v>15</v>
      </c>
      <c r="L1503" s="2" t="s">
        <v>58</v>
      </c>
    </row>
    <row r="1504" spans="1:12" x14ac:dyDescent="0.25">
      <c r="A1504" s="2">
        <v>335140</v>
      </c>
      <c r="B1504" s="2" t="s">
        <v>2386</v>
      </c>
      <c r="C1504" s="2" t="s">
        <v>229</v>
      </c>
      <c r="D1504" s="2" t="s">
        <v>2387</v>
      </c>
      <c r="E1504" s="2" t="s">
        <v>76</v>
      </c>
      <c r="F1504" s="2">
        <v>35065</v>
      </c>
      <c r="G1504" s="2" t="s">
        <v>37</v>
      </c>
      <c r="H1504" s="2" t="s">
        <v>16</v>
      </c>
      <c r="I1504" s="2" t="s">
        <v>201</v>
      </c>
      <c r="J1504" s="2" t="s">
        <v>15</v>
      </c>
      <c r="L1504" s="2" t="s">
        <v>37</v>
      </c>
    </row>
    <row r="1505" spans="1:12" x14ac:dyDescent="0.25">
      <c r="A1505" s="2">
        <v>335157</v>
      </c>
      <c r="B1505" s="2" t="s">
        <v>4048</v>
      </c>
      <c r="C1505" s="2" t="s">
        <v>424</v>
      </c>
      <c r="D1505" s="2" t="s">
        <v>1008</v>
      </c>
      <c r="E1505" s="2" t="s">
        <v>77</v>
      </c>
      <c r="F1505" s="2">
        <v>31978</v>
      </c>
      <c r="G1505" s="2" t="s">
        <v>3184</v>
      </c>
      <c r="H1505" s="2" t="s">
        <v>16</v>
      </c>
      <c r="I1505" s="2" t="s">
        <v>201</v>
      </c>
      <c r="J1505" s="2" t="s">
        <v>1231</v>
      </c>
      <c r="L1505" s="2" t="s">
        <v>40</v>
      </c>
    </row>
    <row r="1506" spans="1:12" x14ac:dyDescent="0.25">
      <c r="A1506" s="2">
        <v>335173</v>
      </c>
      <c r="B1506" s="2" t="s">
        <v>4049</v>
      </c>
      <c r="C1506" s="2" t="s">
        <v>246</v>
      </c>
      <c r="D1506" s="2" t="s">
        <v>597</v>
      </c>
      <c r="E1506" s="2" t="s">
        <v>77</v>
      </c>
      <c r="F1506" s="2">
        <v>31229</v>
      </c>
      <c r="G1506" s="2" t="s">
        <v>4050</v>
      </c>
      <c r="H1506" s="2" t="s">
        <v>16</v>
      </c>
      <c r="I1506" s="2" t="s">
        <v>201</v>
      </c>
      <c r="J1506" s="2" t="s">
        <v>1231</v>
      </c>
      <c r="L1506" s="2" t="s">
        <v>668</v>
      </c>
    </row>
    <row r="1507" spans="1:12" x14ac:dyDescent="0.25">
      <c r="A1507" s="2">
        <v>335188</v>
      </c>
      <c r="B1507" s="2" t="s">
        <v>4359</v>
      </c>
      <c r="C1507" s="2" t="s">
        <v>229</v>
      </c>
      <c r="D1507" s="2" t="s">
        <v>759</v>
      </c>
      <c r="E1507" s="2" t="s">
        <v>76</v>
      </c>
      <c r="F1507" s="2">
        <v>31021</v>
      </c>
      <c r="G1507" s="2" t="s">
        <v>213</v>
      </c>
      <c r="H1507" s="2" t="s">
        <v>16</v>
      </c>
      <c r="I1507" s="2" t="s">
        <v>201</v>
      </c>
      <c r="J1507" s="2" t="s">
        <v>1231</v>
      </c>
      <c r="L1507" s="2" t="s">
        <v>18</v>
      </c>
    </row>
    <row r="1508" spans="1:12" x14ac:dyDescent="0.25">
      <c r="A1508" s="2">
        <v>335242</v>
      </c>
      <c r="B1508" s="2" t="s">
        <v>4360</v>
      </c>
      <c r="C1508" s="2" t="s">
        <v>342</v>
      </c>
      <c r="D1508" s="2" t="s">
        <v>216</v>
      </c>
      <c r="E1508" s="2" t="s">
        <v>76</v>
      </c>
      <c r="F1508" s="2">
        <v>35431</v>
      </c>
      <c r="G1508" s="2" t="s">
        <v>61</v>
      </c>
      <c r="H1508" s="2" t="s">
        <v>16</v>
      </c>
      <c r="I1508" s="2" t="s">
        <v>201</v>
      </c>
      <c r="J1508" s="2" t="s">
        <v>15</v>
      </c>
      <c r="L1508" s="2" t="s">
        <v>61</v>
      </c>
    </row>
    <row r="1509" spans="1:12" x14ac:dyDescent="0.25">
      <c r="A1509" s="2">
        <v>335249</v>
      </c>
      <c r="B1509" s="2" t="s">
        <v>4361</v>
      </c>
      <c r="C1509" s="2" t="s">
        <v>4362</v>
      </c>
      <c r="D1509" s="2" t="s">
        <v>367</v>
      </c>
      <c r="E1509" s="2" t="s">
        <v>77</v>
      </c>
      <c r="F1509" s="2">
        <v>31625</v>
      </c>
      <c r="G1509" s="2" t="s">
        <v>18</v>
      </c>
      <c r="H1509" s="2" t="s">
        <v>16</v>
      </c>
      <c r="I1509" s="2" t="s">
        <v>201</v>
      </c>
      <c r="J1509" s="2" t="s">
        <v>1231</v>
      </c>
      <c r="L1509" s="2" t="s">
        <v>18</v>
      </c>
    </row>
    <row r="1510" spans="1:12" x14ac:dyDescent="0.25">
      <c r="A1510" s="2">
        <v>335260</v>
      </c>
      <c r="B1510" s="2" t="s">
        <v>1339</v>
      </c>
      <c r="C1510" s="2" t="s">
        <v>497</v>
      </c>
      <c r="D1510" s="2" t="s">
        <v>222</v>
      </c>
      <c r="E1510" s="2" t="s">
        <v>76</v>
      </c>
      <c r="F1510" s="2">
        <v>36314</v>
      </c>
      <c r="G1510" s="2" t="s">
        <v>18</v>
      </c>
      <c r="H1510" s="2" t="s">
        <v>16</v>
      </c>
      <c r="I1510" s="2" t="s">
        <v>201</v>
      </c>
      <c r="J1510" s="2" t="s">
        <v>15</v>
      </c>
      <c r="L1510" s="2" t="s">
        <v>18</v>
      </c>
    </row>
    <row r="1511" spans="1:12" x14ac:dyDescent="0.25">
      <c r="A1511" s="2">
        <v>335276</v>
      </c>
      <c r="B1511" s="2" t="s">
        <v>3293</v>
      </c>
      <c r="C1511" s="2" t="s">
        <v>331</v>
      </c>
      <c r="D1511" s="2" t="s">
        <v>3294</v>
      </c>
      <c r="E1511" s="2" t="s">
        <v>77</v>
      </c>
      <c r="F1511" s="2">
        <v>34880</v>
      </c>
      <c r="G1511" s="2" t="s">
        <v>18</v>
      </c>
      <c r="H1511" s="2" t="s">
        <v>16</v>
      </c>
      <c r="I1511" s="2" t="s">
        <v>201</v>
      </c>
      <c r="J1511" s="2" t="s">
        <v>1231</v>
      </c>
      <c r="L1511" s="2" t="s">
        <v>61</v>
      </c>
    </row>
    <row r="1512" spans="1:12" x14ac:dyDescent="0.25">
      <c r="A1512" s="2">
        <v>335284</v>
      </c>
      <c r="B1512" s="2" t="s">
        <v>4052</v>
      </c>
      <c r="C1512" s="2" t="s">
        <v>229</v>
      </c>
      <c r="D1512" s="2" t="s">
        <v>300</v>
      </c>
      <c r="E1512" s="2" t="s">
        <v>76</v>
      </c>
      <c r="F1512" s="2">
        <v>32880</v>
      </c>
      <c r="G1512" s="2" t="s">
        <v>67</v>
      </c>
      <c r="H1512" s="2" t="s">
        <v>16</v>
      </c>
      <c r="I1512" s="2" t="s">
        <v>201</v>
      </c>
      <c r="J1512" s="2" t="s">
        <v>1231</v>
      </c>
      <c r="L1512" s="2" t="s">
        <v>67</v>
      </c>
    </row>
    <row r="1513" spans="1:12" x14ac:dyDescent="0.25">
      <c r="A1513" s="2">
        <v>335288</v>
      </c>
      <c r="B1513" s="2" t="s">
        <v>4053</v>
      </c>
      <c r="C1513" s="2" t="s">
        <v>229</v>
      </c>
      <c r="D1513" s="2" t="s">
        <v>407</v>
      </c>
      <c r="E1513" s="2" t="s">
        <v>76</v>
      </c>
      <c r="F1513" s="2">
        <v>36281</v>
      </c>
      <c r="G1513" s="2" t="s">
        <v>213</v>
      </c>
      <c r="H1513" s="2" t="s">
        <v>16</v>
      </c>
      <c r="I1513" s="2" t="s">
        <v>201</v>
      </c>
      <c r="J1513" s="2" t="s">
        <v>15</v>
      </c>
      <c r="L1513" s="2" t="s">
        <v>30</v>
      </c>
    </row>
    <row r="1514" spans="1:12" x14ac:dyDescent="0.25">
      <c r="A1514" s="2">
        <v>335296</v>
      </c>
      <c r="B1514" s="2" t="s">
        <v>4363</v>
      </c>
      <c r="C1514" s="2" t="s">
        <v>792</v>
      </c>
      <c r="D1514" s="2" t="s">
        <v>4364</v>
      </c>
      <c r="E1514" s="2" t="s">
        <v>77</v>
      </c>
      <c r="F1514" s="2">
        <v>33182</v>
      </c>
      <c r="G1514" s="2" t="s">
        <v>64</v>
      </c>
      <c r="H1514" s="2" t="s">
        <v>16</v>
      </c>
      <c r="I1514" s="2" t="s">
        <v>201</v>
      </c>
      <c r="J1514" s="2" t="s">
        <v>1231</v>
      </c>
      <c r="L1514" s="2" t="s">
        <v>18</v>
      </c>
    </row>
    <row r="1515" spans="1:12" x14ac:dyDescent="0.25">
      <c r="A1515" s="2">
        <v>335298</v>
      </c>
      <c r="B1515" s="2" t="s">
        <v>4054</v>
      </c>
      <c r="C1515" s="2" t="s">
        <v>214</v>
      </c>
      <c r="D1515" s="2" t="s">
        <v>925</v>
      </c>
      <c r="E1515" s="2" t="s">
        <v>77</v>
      </c>
      <c r="F1515" s="2">
        <v>32604</v>
      </c>
      <c r="G1515" s="2" t="s">
        <v>776</v>
      </c>
      <c r="H1515" s="2" t="s">
        <v>16</v>
      </c>
      <c r="I1515" s="2" t="s">
        <v>201</v>
      </c>
      <c r="J1515" s="2" t="s">
        <v>1231</v>
      </c>
      <c r="L1515" s="2" t="s">
        <v>67</v>
      </c>
    </row>
    <row r="1516" spans="1:12" x14ac:dyDescent="0.25">
      <c r="A1516" s="2">
        <v>335306</v>
      </c>
      <c r="B1516" s="2" t="s">
        <v>2944</v>
      </c>
      <c r="C1516" s="2" t="s">
        <v>1082</v>
      </c>
      <c r="D1516" s="2" t="s">
        <v>367</v>
      </c>
      <c r="E1516" s="2" t="s">
        <v>76</v>
      </c>
      <c r="F1516" s="2">
        <v>31367</v>
      </c>
      <c r="G1516" s="2" t="s">
        <v>644</v>
      </c>
      <c r="H1516" s="2" t="s">
        <v>16</v>
      </c>
      <c r="I1516" s="2" t="s">
        <v>201</v>
      </c>
      <c r="J1516" s="2" t="s">
        <v>15</v>
      </c>
      <c r="L1516" s="2" t="s">
        <v>18</v>
      </c>
    </row>
    <row r="1517" spans="1:12" x14ac:dyDescent="0.25">
      <c r="A1517" s="2">
        <v>335314</v>
      </c>
      <c r="B1517" s="2" t="s">
        <v>4055</v>
      </c>
      <c r="C1517" s="2" t="s">
        <v>448</v>
      </c>
      <c r="D1517" s="2" t="s">
        <v>373</v>
      </c>
      <c r="E1517" s="2" t="s">
        <v>77</v>
      </c>
      <c r="F1517" s="2">
        <v>36526</v>
      </c>
      <c r="G1517" s="2" t="s">
        <v>3435</v>
      </c>
      <c r="H1517" s="2" t="s">
        <v>16</v>
      </c>
      <c r="I1517" s="2" t="s">
        <v>201</v>
      </c>
    </row>
    <row r="1518" spans="1:12" x14ac:dyDescent="0.25">
      <c r="A1518" s="2">
        <v>335320</v>
      </c>
      <c r="B1518" s="2" t="s">
        <v>4056</v>
      </c>
      <c r="C1518" s="2" t="s">
        <v>229</v>
      </c>
      <c r="D1518" s="2" t="s">
        <v>232</v>
      </c>
      <c r="E1518" s="2" t="s">
        <v>76</v>
      </c>
      <c r="F1518" s="2">
        <v>33730</v>
      </c>
      <c r="G1518" s="2" t="s">
        <v>1850</v>
      </c>
      <c r="H1518" s="2" t="s">
        <v>16</v>
      </c>
      <c r="I1518" s="2" t="s">
        <v>201</v>
      </c>
      <c r="J1518" s="2" t="s">
        <v>1231</v>
      </c>
      <c r="L1518" s="2" t="s">
        <v>30</v>
      </c>
    </row>
    <row r="1519" spans="1:12" x14ac:dyDescent="0.25">
      <c r="A1519" s="2">
        <v>335324</v>
      </c>
      <c r="B1519" s="2" t="s">
        <v>2865</v>
      </c>
      <c r="C1519" s="2" t="s">
        <v>252</v>
      </c>
      <c r="D1519" s="2" t="s">
        <v>1936</v>
      </c>
      <c r="E1519" s="2" t="s">
        <v>77</v>
      </c>
      <c r="F1519" s="2">
        <v>31778</v>
      </c>
      <c r="G1519" s="2" t="s">
        <v>430</v>
      </c>
      <c r="H1519" s="2" t="s">
        <v>16</v>
      </c>
      <c r="I1519" s="2" t="s">
        <v>201</v>
      </c>
      <c r="J1519" s="2" t="s">
        <v>1231</v>
      </c>
      <c r="L1519" s="2" t="s">
        <v>30</v>
      </c>
    </row>
    <row r="1520" spans="1:12" x14ac:dyDescent="0.25">
      <c r="A1520" s="2">
        <v>335340</v>
      </c>
      <c r="B1520" s="2" t="s">
        <v>4057</v>
      </c>
      <c r="C1520" s="2" t="s">
        <v>341</v>
      </c>
      <c r="D1520" s="2" t="s">
        <v>435</v>
      </c>
      <c r="E1520" s="2" t="s">
        <v>77</v>
      </c>
      <c r="F1520" s="2">
        <v>31856</v>
      </c>
      <c r="G1520" s="2" t="s">
        <v>4058</v>
      </c>
      <c r="H1520" s="2" t="s">
        <v>16</v>
      </c>
      <c r="I1520" s="2" t="s">
        <v>201</v>
      </c>
      <c r="J1520" s="2" t="s">
        <v>1231</v>
      </c>
      <c r="L1520" s="2" t="s">
        <v>18</v>
      </c>
    </row>
    <row r="1521" spans="1:12" x14ac:dyDescent="0.25">
      <c r="A1521" s="2">
        <v>335344</v>
      </c>
      <c r="B1521" s="2" t="s">
        <v>3049</v>
      </c>
      <c r="C1521" s="2" t="s">
        <v>616</v>
      </c>
      <c r="D1521" s="2" t="s">
        <v>232</v>
      </c>
      <c r="E1521" s="2" t="s">
        <v>77</v>
      </c>
      <c r="F1521" s="2">
        <v>30736</v>
      </c>
      <c r="G1521" s="2" t="s">
        <v>3050</v>
      </c>
      <c r="H1521" s="2" t="s">
        <v>16</v>
      </c>
      <c r="I1521" s="2" t="s">
        <v>201</v>
      </c>
      <c r="J1521" s="2" t="s">
        <v>1231</v>
      </c>
      <c r="L1521" s="2" t="s">
        <v>40</v>
      </c>
    </row>
    <row r="1522" spans="1:12" x14ac:dyDescent="0.25">
      <c r="A1522" s="2">
        <v>335350</v>
      </c>
      <c r="B1522" s="2" t="s">
        <v>2866</v>
      </c>
      <c r="C1522" s="2" t="s">
        <v>246</v>
      </c>
      <c r="D1522" s="2" t="s">
        <v>539</v>
      </c>
      <c r="E1522" s="2" t="s">
        <v>76</v>
      </c>
      <c r="F1522" s="2">
        <v>32555</v>
      </c>
      <c r="G1522" s="2" t="s">
        <v>2322</v>
      </c>
      <c r="H1522" s="2" t="s">
        <v>16</v>
      </c>
      <c r="I1522" s="2" t="s">
        <v>201</v>
      </c>
      <c r="J1522" s="2" t="s">
        <v>1231</v>
      </c>
      <c r="L1522" s="2" t="s">
        <v>18</v>
      </c>
    </row>
    <row r="1523" spans="1:12" x14ac:dyDescent="0.25">
      <c r="A1523" s="2">
        <v>335367</v>
      </c>
      <c r="B1523" s="2" t="s">
        <v>4365</v>
      </c>
      <c r="C1523" s="2" t="s">
        <v>254</v>
      </c>
      <c r="D1523" s="2" t="s">
        <v>417</v>
      </c>
      <c r="E1523" s="2" t="s">
        <v>77</v>
      </c>
      <c r="F1523" s="2">
        <v>36531</v>
      </c>
      <c r="G1523" s="2" t="s">
        <v>18</v>
      </c>
      <c r="H1523" s="2" t="s">
        <v>16</v>
      </c>
      <c r="I1523" s="2" t="s">
        <v>201</v>
      </c>
      <c r="J1523" s="2" t="s">
        <v>1231</v>
      </c>
      <c r="L1523" s="2" t="s">
        <v>30</v>
      </c>
    </row>
    <row r="1524" spans="1:12" x14ac:dyDescent="0.25">
      <c r="A1524" s="2">
        <v>335372</v>
      </c>
      <c r="B1524" s="2" t="s">
        <v>4059</v>
      </c>
      <c r="C1524" s="2" t="s">
        <v>334</v>
      </c>
      <c r="D1524" s="2" t="s">
        <v>820</v>
      </c>
      <c r="E1524" s="2" t="s">
        <v>76</v>
      </c>
      <c r="F1524" s="2">
        <v>33090</v>
      </c>
      <c r="G1524" s="2" t="s">
        <v>18</v>
      </c>
      <c r="H1524" s="2" t="s">
        <v>16</v>
      </c>
      <c r="I1524" s="2" t="s">
        <v>201</v>
      </c>
      <c r="J1524" s="2" t="s">
        <v>1231</v>
      </c>
      <c r="L1524" s="2" t="s">
        <v>18</v>
      </c>
    </row>
    <row r="1525" spans="1:12" x14ac:dyDescent="0.25">
      <c r="A1525" s="2">
        <v>335373</v>
      </c>
      <c r="B1525" s="2" t="s">
        <v>4366</v>
      </c>
      <c r="C1525" s="2" t="s">
        <v>352</v>
      </c>
      <c r="D1525" s="2" t="s">
        <v>224</v>
      </c>
      <c r="E1525" s="2" t="s">
        <v>76</v>
      </c>
      <c r="F1525" s="2">
        <v>36161</v>
      </c>
      <c r="G1525" s="2" t="s">
        <v>18</v>
      </c>
      <c r="H1525" s="2" t="s">
        <v>16</v>
      </c>
      <c r="I1525" s="2" t="s">
        <v>201</v>
      </c>
      <c r="J1525" s="2" t="s">
        <v>1231</v>
      </c>
      <c r="L1525" s="2" t="s">
        <v>73</v>
      </c>
    </row>
    <row r="1526" spans="1:12" x14ac:dyDescent="0.25">
      <c r="A1526" s="2">
        <v>335390</v>
      </c>
      <c r="B1526" s="2" t="s">
        <v>2867</v>
      </c>
      <c r="C1526" s="2" t="s">
        <v>246</v>
      </c>
      <c r="D1526" s="2" t="s">
        <v>270</v>
      </c>
      <c r="E1526" s="2" t="s">
        <v>76</v>
      </c>
      <c r="F1526" s="2">
        <v>35687</v>
      </c>
      <c r="G1526" s="2" t="s">
        <v>61</v>
      </c>
      <c r="H1526" s="2" t="s">
        <v>16</v>
      </c>
      <c r="I1526" s="2" t="s">
        <v>201</v>
      </c>
      <c r="J1526" s="2" t="s">
        <v>15</v>
      </c>
      <c r="L1526" s="2" t="s">
        <v>61</v>
      </c>
    </row>
    <row r="1527" spans="1:12" x14ac:dyDescent="0.25">
      <c r="A1527" s="2">
        <v>335398</v>
      </c>
      <c r="B1527" s="2" t="s">
        <v>1571</v>
      </c>
      <c r="C1527" s="2" t="s">
        <v>1099</v>
      </c>
      <c r="D1527" s="2" t="s">
        <v>503</v>
      </c>
      <c r="E1527" s="2" t="s">
        <v>76</v>
      </c>
      <c r="F1527" s="2">
        <v>34996</v>
      </c>
      <c r="G1527" s="2" t="s">
        <v>2986</v>
      </c>
      <c r="H1527" s="2" t="s">
        <v>16</v>
      </c>
      <c r="I1527" s="2" t="s">
        <v>201</v>
      </c>
      <c r="J1527" s="2" t="s">
        <v>1231</v>
      </c>
      <c r="L1527" s="2" t="s">
        <v>73</v>
      </c>
    </row>
    <row r="1528" spans="1:12" x14ac:dyDescent="0.25">
      <c r="A1528" s="2">
        <v>335401</v>
      </c>
      <c r="B1528" s="2" t="s">
        <v>2480</v>
      </c>
      <c r="C1528" s="2" t="s">
        <v>341</v>
      </c>
      <c r="D1528" s="2" t="s">
        <v>852</v>
      </c>
      <c r="E1528" s="2" t="s">
        <v>76</v>
      </c>
      <c r="F1528" s="2">
        <v>32403</v>
      </c>
      <c r="G1528" s="2" t="s">
        <v>213</v>
      </c>
      <c r="H1528" s="2" t="s">
        <v>16</v>
      </c>
      <c r="I1528" s="2" t="s">
        <v>201</v>
      </c>
      <c r="J1528" s="2" t="s">
        <v>1231</v>
      </c>
      <c r="L1528" s="2" t="s">
        <v>73</v>
      </c>
    </row>
    <row r="1529" spans="1:12" x14ac:dyDescent="0.25">
      <c r="A1529" s="2">
        <v>335403</v>
      </c>
      <c r="B1529" s="2" t="s">
        <v>4367</v>
      </c>
      <c r="C1529" s="2" t="s">
        <v>214</v>
      </c>
      <c r="D1529" s="2" t="s">
        <v>671</v>
      </c>
      <c r="E1529" s="2" t="s">
        <v>76</v>
      </c>
      <c r="F1529" s="2">
        <v>36162</v>
      </c>
      <c r="G1529" s="2" t="s">
        <v>836</v>
      </c>
      <c r="H1529" s="2" t="s">
        <v>16</v>
      </c>
      <c r="I1529" s="2" t="s">
        <v>201</v>
      </c>
      <c r="J1529" s="2" t="s">
        <v>1231</v>
      </c>
      <c r="L1529" s="2" t="s">
        <v>67</v>
      </c>
    </row>
    <row r="1530" spans="1:12" x14ac:dyDescent="0.25">
      <c r="A1530" s="2">
        <v>335405</v>
      </c>
      <c r="B1530" s="2" t="s">
        <v>4060</v>
      </c>
      <c r="C1530" s="2" t="s">
        <v>246</v>
      </c>
      <c r="D1530" s="2" t="s">
        <v>232</v>
      </c>
      <c r="E1530" s="2" t="s">
        <v>76</v>
      </c>
      <c r="F1530" s="2">
        <v>34078</v>
      </c>
      <c r="G1530" s="2" t="s">
        <v>27</v>
      </c>
      <c r="H1530" s="2" t="s">
        <v>16</v>
      </c>
      <c r="I1530" s="2" t="s">
        <v>201</v>
      </c>
      <c r="J1530" s="2" t="s">
        <v>1231</v>
      </c>
      <c r="L1530" s="2" t="s">
        <v>27</v>
      </c>
    </row>
    <row r="1531" spans="1:12" x14ac:dyDescent="0.25">
      <c r="A1531" s="2">
        <v>335406</v>
      </c>
      <c r="B1531" s="2" t="s">
        <v>4368</v>
      </c>
      <c r="C1531" s="2" t="s">
        <v>1004</v>
      </c>
      <c r="D1531" s="2" t="s">
        <v>278</v>
      </c>
      <c r="E1531" s="2" t="s">
        <v>77</v>
      </c>
      <c r="F1531" s="2">
        <v>35886</v>
      </c>
      <c r="G1531" s="2" t="s">
        <v>4369</v>
      </c>
      <c r="H1531" s="2" t="s">
        <v>16</v>
      </c>
      <c r="I1531" s="2" t="s">
        <v>201</v>
      </c>
      <c r="J1531" s="2" t="s">
        <v>15</v>
      </c>
      <c r="L1531" s="2" t="s">
        <v>37</v>
      </c>
    </row>
    <row r="1532" spans="1:12" x14ac:dyDescent="0.25">
      <c r="A1532" s="2">
        <v>335408</v>
      </c>
      <c r="B1532" s="2" t="s">
        <v>2786</v>
      </c>
      <c r="C1532" s="2" t="s">
        <v>214</v>
      </c>
      <c r="D1532" s="2" t="s">
        <v>2787</v>
      </c>
      <c r="E1532" s="2" t="s">
        <v>76</v>
      </c>
      <c r="F1532" s="2">
        <v>35234</v>
      </c>
      <c r="G1532" s="2" t="s">
        <v>37</v>
      </c>
      <c r="H1532" s="2" t="s">
        <v>16</v>
      </c>
      <c r="I1532" s="2" t="s">
        <v>201</v>
      </c>
      <c r="J1532" s="2" t="s">
        <v>15</v>
      </c>
      <c r="L1532" s="2" t="s">
        <v>37</v>
      </c>
    </row>
    <row r="1533" spans="1:12" x14ac:dyDescent="0.25">
      <c r="A1533" s="2">
        <v>335416</v>
      </c>
      <c r="B1533" s="2" t="s">
        <v>3051</v>
      </c>
      <c r="C1533" s="2" t="s">
        <v>3052</v>
      </c>
      <c r="D1533" s="2" t="s">
        <v>523</v>
      </c>
      <c r="E1533" s="2" t="s">
        <v>77</v>
      </c>
      <c r="F1533" s="2">
        <v>34992</v>
      </c>
      <c r="G1533" s="2" t="s">
        <v>70</v>
      </c>
      <c r="H1533" s="2" t="s">
        <v>16</v>
      </c>
      <c r="I1533" s="2" t="s">
        <v>201</v>
      </c>
      <c r="J1533" s="2" t="s">
        <v>1231</v>
      </c>
      <c r="L1533" s="2" t="s">
        <v>70</v>
      </c>
    </row>
    <row r="1534" spans="1:12" x14ac:dyDescent="0.25">
      <c r="A1534" s="2">
        <v>335445</v>
      </c>
      <c r="B1534" s="2" t="s">
        <v>4061</v>
      </c>
      <c r="C1534" s="2" t="s">
        <v>326</v>
      </c>
      <c r="D1534" s="2" t="s">
        <v>1145</v>
      </c>
      <c r="E1534" s="2" t="s">
        <v>77</v>
      </c>
      <c r="F1534" s="2">
        <v>30200</v>
      </c>
      <c r="G1534" s="2" t="s">
        <v>18</v>
      </c>
      <c r="H1534" s="2" t="s">
        <v>16</v>
      </c>
      <c r="I1534" s="2" t="s">
        <v>201</v>
      </c>
      <c r="J1534" s="2" t="s">
        <v>15</v>
      </c>
      <c r="L1534" s="2" t="s">
        <v>30</v>
      </c>
    </row>
    <row r="1535" spans="1:12" x14ac:dyDescent="0.25">
      <c r="A1535" s="2">
        <v>335453</v>
      </c>
      <c r="B1535" s="2" t="s">
        <v>4370</v>
      </c>
      <c r="C1535" s="2" t="s">
        <v>514</v>
      </c>
      <c r="D1535" s="2" t="s">
        <v>407</v>
      </c>
      <c r="E1535" s="2" t="s">
        <v>77</v>
      </c>
      <c r="F1535" s="2">
        <v>32763</v>
      </c>
      <c r="G1535" s="2" t="s">
        <v>284</v>
      </c>
      <c r="H1535" s="2" t="s">
        <v>16</v>
      </c>
      <c r="I1535" s="2" t="s">
        <v>201</v>
      </c>
      <c r="J1535" s="2" t="s">
        <v>1231</v>
      </c>
      <c r="L1535" s="2" t="s">
        <v>30</v>
      </c>
    </row>
    <row r="1536" spans="1:12" x14ac:dyDescent="0.25">
      <c r="A1536" s="2">
        <v>335457</v>
      </c>
      <c r="B1536" s="2" t="s">
        <v>4371</v>
      </c>
      <c r="C1536" s="2" t="s">
        <v>293</v>
      </c>
      <c r="D1536" s="2" t="s">
        <v>437</v>
      </c>
      <c r="E1536" s="2" t="s">
        <v>77</v>
      </c>
      <c r="F1536" s="2">
        <v>35431</v>
      </c>
      <c r="G1536" s="2" t="s">
        <v>628</v>
      </c>
      <c r="H1536" s="2" t="s">
        <v>16</v>
      </c>
      <c r="I1536" s="2" t="s">
        <v>201</v>
      </c>
      <c r="J1536" s="2" t="s">
        <v>1231</v>
      </c>
      <c r="L1536" s="2" t="s">
        <v>30</v>
      </c>
    </row>
    <row r="1537" spans="1:16" x14ac:dyDescent="0.25">
      <c r="A1537" s="2">
        <v>335464</v>
      </c>
      <c r="B1537" s="2" t="s">
        <v>4372</v>
      </c>
      <c r="C1537" s="2" t="s">
        <v>4373</v>
      </c>
      <c r="D1537" s="2" t="s">
        <v>295</v>
      </c>
      <c r="E1537" s="2" t="s">
        <v>77</v>
      </c>
      <c r="F1537" s="2">
        <v>36161</v>
      </c>
      <c r="G1537" s="2" t="s">
        <v>887</v>
      </c>
      <c r="H1537" s="2" t="s">
        <v>16</v>
      </c>
      <c r="I1537" s="2" t="s">
        <v>201</v>
      </c>
      <c r="J1537" s="2" t="s">
        <v>1231</v>
      </c>
      <c r="L1537" s="2" t="s">
        <v>67</v>
      </c>
    </row>
    <row r="1538" spans="1:16" x14ac:dyDescent="0.25">
      <c r="A1538" s="2">
        <v>335465</v>
      </c>
      <c r="B1538" s="2" t="s">
        <v>2767</v>
      </c>
      <c r="C1538" s="2" t="s">
        <v>1522</v>
      </c>
      <c r="D1538" s="2" t="s">
        <v>2768</v>
      </c>
      <c r="E1538" s="2" t="s">
        <v>77</v>
      </c>
      <c r="F1538" s="2">
        <v>36535</v>
      </c>
      <c r="G1538" s="2" t="s">
        <v>260</v>
      </c>
      <c r="H1538" s="2" t="s">
        <v>16</v>
      </c>
      <c r="I1538" s="2" t="s">
        <v>201</v>
      </c>
      <c r="J1538" s="2" t="s">
        <v>1231</v>
      </c>
      <c r="L1538" s="2" t="s">
        <v>30</v>
      </c>
    </row>
    <row r="1539" spans="1:16" x14ac:dyDescent="0.25">
      <c r="A1539" s="2">
        <v>335466</v>
      </c>
      <c r="B1539" s="2" t="s">
        <v>4374</v>
      </c>
      <c r="C1539" s="2" t="s">
        <v>276</v>
      </c>
      <c r="D1539" s="2" t="s">
        <v>322</v>
      </c>
      <c r="E1539" s="2" t="s">
        <v>77</v>
      </c>
      <c r="F1539" s="2">
        <v>32509</v>
      </c>
      <c r="G1539" s="2" t="s">
        <v>18</v>
      </c>
      <c r="H1539" s="2" t="s">
        <v>16</v>
      </c>
      <c r="I1539" s="2" t="s">
        <v>201</v>
      </c>
      <c r="J1539" s="2" t="s">
        <v>1231</v>
      </c>
      <c r="L1539" s="2" t="s">
        <v>18</v>
      </c>
    </row>
    <row r="1540" spans="1:16" x14ac:dyDescent="0.25">
      <c r="A1540" s="2">
        <v>335470</v>
      </c>
      <c r="B1540" s="2" t="s">
        <v>3213</v>
      </c>
      <c r="C1540" s="2" t="s">
        <v>214</v>
      </c>
      <c r="D1540" s="2" t="s">
        <v>3214</v>
      </c>
      <c r="E1540" s="2" t="s">
        <v>77</v>
      </c>
      <c r="F1540" s="2">
        <v>36384</v>
      </c>
      <c r="G1540" s="2" t="s">
        <v>464</v>
      </c>
      <c r="H1540" s="2" t="s">
        <v>16</v>
      </c>
      <c r="I1540" s="2" t="s">
        <v>201</v>
      </c>
      <c r="J1540" s="2" t="s">
        <v>15</v>
      </c>
      <c r="L1540" s="2" t="s">
        <v>18</v>
      </c>
    </row>
    <row r="1541" spans="1:16" x14ac:dyDescent="0.25">
      <c r="A1541" s="2">
        <v>335480</v>
      </c>
      <c r="B1541" s="2" t="s">
        <v>4062</v>
      </c>
      <c r="C1541" s="2" t="s">
        <v>522</v>
      </c>
      <c r="D1541" s="2" t="s">
        <v>1045</v>
      </c>
      <c r="E1541" s="2" t="s">
        <v>77</v>
      </c>
      <c r="F1541" s="2">
        <v>32144</v>
      </c>
      <c r="G1541" s="2" t="s">
        <v>18</v>
      </c>
      <c r="H1541" s="2" t="s">
        <v>16</v>
      </c>
      <c r="I1541" s="2" t="s">
        <v>201</v>
      </c>
      <c r="J1541" s="2" t="s">
        <v>1231</v>
      </c>
      <c r="L1541" s="2" t="s">
        <v>18</v>
      </c>
    </row>
    <row r="1542" spans="1:16" x14ac:dyDescent="0.25">
      <c r="A1542" s="2">
        <v>335483</v>
      </c>
      <c r="B1542" s="2" t="s">
        <v>4375</v>
      </c>
      <c r="C1542" s="2" t="s">
        <v>655</v>
      </c>
      <c r="D1542" s="2" t="s">
        <v>407</v>
      </c>
      <c r="E1542" s="2" t="s">
        <v>77</v>
      </c>
      <c r="F1542" s="2">
        <v>31413</v>
      </c>
      <c r="G1542" s="2" t="s">
        <v>18</v>
      </c>
      <c r="H1542" s="2" t="s">
        <v>16</v>
      </c>
      <c r="I1542" s="2" t="s">
        <v>201</v>
      </c>
      <c r="J1542" s="2" t="s">
        <v>15</v>
      </c>
      <c r="L1542" s="2" t="s">
        <v>18</v>
      </c>
    </row>
    <row r="1543" spans="1:16" x14ac:dyDescent="0.25">
      <c r="A1543" s="2">
        <v>335487</v>
      </c>
      <c r="B1543" s="2" t="s">
        <v>4063</v>
      </c>
      <c r="C1543" s="2" t="s">
        <v>266</v>
      </c>
      <c r="D1543" s="2" t="s">
        <v>482</v>
      </c>
      <c r="E1543" s="2" t="s">
        <v>77</v>
      </c>
      <c r="F1543" s="2">
        <v>33153</v>
      </c>
      <c r="G1543" s="2" t="s">
        <v>1728</v>
      </c>
      <c r="H1543" s="2" t="s">
        <v>16</v>
      </c>
      <c r="I1543" s="2" t="s">
        <v>201</v>
      </c>
      <c r="J1543" s="2" t="s">
        <v>1231</v>
      </c>
      <c r="L1543" s="2" t="s">
        <v>18</v>
      </c>
    </row>
    <row r="1544" spans="1:16" x14ac:dyDescent="0.25">
      <c r="A1544" s="2">
        <v>335502</v>
      </c>
      <c r="B1544" s="2" t="s">
        <v>4376</v>
      </c>
      <c r="C1544" s="2" t="s">
        <v>983</v>
      </c>
      <c r="D1544" s="2" t="s">
        <v>935</v>
      </c>
      <c r="E1544" s="2" t="s">
        <v>77</v>
      </c>
      <c r="F1544" s="2">
        <v>33878</v>
      </c>
      <c r="G1544" s="2" t="s">
        <v>4327</v>
      </c>
      <c r="H1544" s="2" t="s">
        <v>16</v>
      </c>
      <c r="I1544" s="2" t="s">
        <v>201</v>
      </c>
      <c r="J1544" s="2" t="s">
        <v>1231</v>
      </c>
      <c r="L1544" s="2" t="s">
        <v>58</v>
      </c>
    </row>
    <row r="1545" spans="1:16" x14ac:dyDescent="0.25">
      <c r="A1545" s="2">
        <v>335505</v>
      </c>
      <c r="B1545" s="2" t="s">
        <v>4064</v>
      </c>
      <c r="C1545" s="2" t="s">
        <v>381</v>
      </c>
      <c r="D1545" s="2" t="s">
        <v>4065</v>
      </c>
      <c r="E1545" s="2" t="s">
        <v>77</v>
      </c>
      <c r="F1545" s="2">
        <v>35497</v>
      </c>
      <c r="G1545" s="2" t="s">
        <v>284</v>
      </c>
      <c r="H1545" s="2" t="s">
        <v>16</v>
      </c>
      <c r="I1545" s="2" t="s">
        <v>201</v>
      </c>
      <c r="J1545" s="2" t="s">
        <v>1231</v>
      </c>
      <c r="L1545" s="2" t="s">
        <v>30</v>
      </c>
    </row>
    <row r="1546" spans="1:16" x14ac:dyDescent="0.25">
      <c r="A1546" s="2">
        <v>335518</v>
      </c>
      <c r="B1546" s="2" t="s">
        <v>4066</v>
      </c>
      <c r="C1546" s="2" t="s">
        <v>2333</v>
      </c>
      <c r="D1546" s="2" t="s">
        <v>239</v>
      </c>
      <c r="E1546" s="2" t="s">
        <v>77</v>
      </c>
      <c r="F1546" s="2">
        <v>32529</v>
      </c>
      <c r="G1546" s="2" t="s">
        <v>18</v>
      </c>
      <c r="H1546" s="2" t="s">
        <v>16</v>
      </c>
      <c r="I1546" s="2" t="s">
        <v>201</v>
      </c>
      <c r="J1546" s="2" t="s">
        <v>1231</v>
      </c>
      <c r="L1546" s="2" t="s">
        <v>18</v>
      </c>
    </row>
    <row r="1547" spans="1:16" x14ac:dyDescent="0.25">
      <c r="A1547" s="2">
        <v>335531</v>
      </c>
      <c r="B1547" s="2" t="s">
        <v>2868</v>
      </c>
      <c r="C1547" s="2" t="s">
        <v>214</v>
      </c>
      <c r="D1547" s="2" t="s">
        <v>402</v>
      </c>
      <c r="E1547" s="2" t="s">
        <v>77</v>
      </c>
      <c r="F1547" s="2">
        <v>33401</v>
      </c>
      <c r="G1547" s="2" t="s">
        <v>2869</v>
      </c>
      <c r="H1547" s="2" t="s">
        <v>16</v>
      </c>
      <c r="I1547" s="2" t="s">
        <v>201</v>
      </c>
      <c r="J1547" s="2" t="s">
        <v>1231</v>
      </c>
      <c r="L1547" s="2" t="s">
        <v>40</v>
      </c>
    </row>
    <row r="1548" spans="1:16" x14ac:dyDescent="0.25">
      <c r="A1548" s="2">
        <v>335540</v>
      </c>
      <c r="B1548" s="2" t="s">
        <v>3005</v>
      </c>
      <c r="C1548" s="2" t="s">
        <v>397</v>
      </c>
      <c r="D1548" s="2" t="s">
        <v>432</v>
      </c>
      <c r="E1548" s="2" t="s">
        <v>77</v>
      </c>
      <c r="F1548" s="2">
        <v>34708</v>
      </c>
      <c r="G1548" s="2" t="s">
        <v>18</v>
      </c>
      <c r="H1548" s="2" t="s">
        <v>16</v>
      </c>
      <c r="I1548" s="2" t="s">
        <v>201</v>
      </c>
      <c r="J1548" s="2" t="s">
        <v>15</v>
      </c>
      <c r="L1548" s="2" t="s">
        <v>18</v>
      </c>
      <c r="O1548" s="2" t="s">
        <v>4579</v>
      </c>
      <c r="P1548" s="2" t="s">
        <v>4575</v>
      </c>
    </row>
    <row r="1549" spans="1:16" x14ac:dyDescent="0.25">
      <c r="A1549" s="2">
        <v>335544</v>
      </c>
      <c r="B1549" s="2" t="s">
        <v>4067</v>
      </c>
      <c r="C1549" s="2" t="s">
        <v>334</v>
      </c>
      <c r="D1549" s="2" t="s">
        <v>1296</v>
      </c>
      <c r="E1549" s="2" t="s">
        <v>77</v>
      </c>
      <c r="F1549" s="2">
        <v>31366</v>
      </c>
      <c r="G1549" s="2" t="s">
        <v>796</v>
      </c>
      <c r="H1549" s="2" t="s">
        <v>16</v>
      </c>
      <c r="I1549" s="2" t="s">
        <v>201</v>
      </c>
      <c r="J1549" s="2" t="s">
        <v>1231</v>
      </c>
      <c r="L1549" s="2" t="s">
        <v>30</v>
      </c>
    </row>
    <row r="1550" spans="1:16" x14ac:dyDescent="0.25">
      <c r="A1550" s="2">
        <v>335546</v>
      </c>
      <c r="B1550" s="2" t="s">
        <v>4379</v>
      </c>
      <c r="C1550" s="2" t="s">
        <v>341</v>
      </c>
      <c r="D1550" s="2" t="s">
        <v>4380</v>
      </c>
      <c r="E1550" s="2" t="s">
        <v>77</v>
      </c>
      <c r="F1550" s="2">
        <v>30494</v>
      </c>
      <c r="G1550" s="2" t="s">
        <v>18</v>
      </c>
      <c r="H1550" s="2" t="s">
        <v>16</v>
      </c>
      <c r="I1550" s="2" t="s">
        <v>201</v>
      </c>
      <c r="J1550" s="2" t="s">
        <v>1231</v>
      </c>
      <c r="L1550" s="2" t="s">
        <v>30</v>
      </c>
    </row>
    <row r="1551" spans="1:16" x14ac:dyDescent="0.25">
      <c r="A1551" s="2">
        <v>335573</v>
      </c>
      <c r="B1551" s="2" t="s">
        <v>4068</v>
      </c>
      <c r="C1551" s="2" t="s">
        <v>833</v>
      </c>
      <c r="D1551" s="2" t="s">
        <v>1676</v>
      </c>
      <c r="E1551" s="2" t="s">
        <v>77</v>
      </c>
      <c r="F1551" s="2">
        <v>29686</v>
      </c>
      <c r="G1551" s="2" t="s">
        <v>1084</v>
      </c>
      <c r="H1551" s="2" t="s">
        <v>16</v>
      </c>
      <c r="I1551" s="2" t="s">
        <v>201</v>
      </c>
      <c r="J1551" s="2" t="s">
        <v>1231</v>
      </c>
      <c r="L1551" s="2" t="s">
        <v>70</v>
      </c>
    </row>
    <row r="1552" spans="1:16" x14ac:dyDescent="0.25">
      <c r="A1552" s="2">
        <v>335575</v>
      </c>
      <c r="B1552" s="2" t="s">
        <v>1122</v>
      </c>
      <c r="C1552" s="2" t="s">
        <v>679</v>
      </c>
      <c r="D1552" s="2" t="s">
        <v>539</v>
      </c>
      <c r="E1552" s="2" t="s">
        <v>77</v>
      </c>
      <c r="F1552" s="2">
        <v>31625</v>
      </c>
      <c r="G1552" s="2" t="s">
        <v>37</v>
      </c>
      <c r="H1552" s="2" t="s">
        <v>16</v>
      </c>
      <c r="I1552" s="2" t="s">
        <v>201</v>
      </c>
      <c r="J1552" s="2" t="s">
        <v>15</v>
      </c>
      <c r="L1552" s="2" t="s">
        <v>70</v>
      </c>
    </row>
    <row r="1553" spans="1:20" x14ac:dyDescent="0.25">
      <c r="A1553" s="2">
        <v>335577</v>
      </c>
      <c r="B1553" s="2" t="s">
        <v>3053</v>
      </c>
      <c r="C1553" s="2" t="s">
        <v>3054</v>
      </c>
      <c r="D1553" s="2" t="s">
        <v>278</v>
      </c>
      <c r="E1553" s="2" t="s">
        <v>77</v>
      </c>
      <c r="F1553" s="2">
        <v>29164</v>
      </c>
      <c r="G1553" s="2" t="s">
        <v>869</v>
      </c>
      <c r="H1553" s="2" t="s">
        <v>16</v>
      </c>
      <c r="I1553" s="2" t="s">
        <v>201</v>
      </c>
      <c r="J1553" s="2" t="s">
        <v>1231</v>
      </c>
      <c r="L1553" s="2" t="s">
        <v>18</v>
      </c>
    </row>
    <row r="1554" spans="1:20" x14ac:dyDescent="0.25">
      <c r="A1554" s="2">
        <v>335584</v>
      </c>
      <c r="B1554" s="2" t="s">
        <v>3175</v>
      </c>
      <c r="C1554" s="2" t="s">
        <v>983</v>
      </c>
      <c r="D1554" s="2" t="s">
        <v>551</v>
      </c>
      <c r="E1554" s="2" t="s">
        <v>77</v>
      </c>
      <c r="F1554" s="2">
        <v>31940</v>
      </c>
      <c r="G1554" s="2" t="s">
        <v>3176</v>
      </c>
      <c r="H1554" s="2" t="s">
        <v>16</v>
      </c>
      <c r="I1554" s="2" t="s">
        <v>201</v>
      </c>
      <c r="J1554" s="2" t="s">
        <v>1231</v>
      </c>
      <c r="L1554" s="2" t="s">
        <v>30</v>
      </c>
    </row>
    <row r="1555" spans="1:20" x14ac:dyDescent="0.25">
      <c r="A1555" s="2">
        <v>335587</v>
      </c>
      <c r="B1555" s="2" t="s">
        <v>2216</v>
      </c>
      <c r="C1555" s="2" t="s">
        <v>948</v>
      </c>
      <c r="D1555" s="2" t="s">
        <v>1680</v>
      </c>
      <c r="E1555" s="2" t="s">
        <v>77</v>
      </c>
      <c r="F1555" s="2">
        <v>33900</v>
      </c>
      <c r="G1555" s="2" t="s">
        <v>575</v>
      </c>
      <c r="H1555" s="2" t="s">
        <v>16</v>
      </c>
      <c r="I1555" s="2" t="s">
        <v>201</v>
      </c>
      <c r="J1555" s="2" t="s">
        <v>1231</v>
      </c>
      <c r="L1555" s="2" t="s">
        <v>73</v>
      </c>
      <c r="R1555" s="2">
        <v>4631</v>
      </c>
      <c r="S1555" s="2">
        <v>45494</v>
      </c>
      <c r="T1555" s="2">
        <v>20000</v>
      </c>
    </row>
    <row r="1556" spans="1:20" x14ac:dyDescent="0.25">
      <c r="A1556" s="2">
        <v>335589</v>
      </c>
      <c r="B1556" s="2" t="s">
        <v>2769</v>
      </c>
      <c r="C1556" s="2" t="s">
        <v>1002</v>
      </c>
      <c r="D1556" s="2" t="s">
        <v>748</v>
      </c>
      <c r="E1556" s="2" t="s">
        <v>77</v>
      </c>
      <c r="F1556" s="2">
        <v>33096</v>
      </c>
      <c r="G1556" s="2" t="s">
        <v>494</v>
      </c>
      <c r="H1556" s="2" t="s">
        <v>16</v>
      </c>
      <c r="I1556" s="2" t="s">
        <v>201</v>
      </c>
      <c r="J1556" s="2" t="s">
        <v>1231</v>
      </c>
      <c r="L1556" s="2" t="s">
        <v>30</v>
      </c>
    </row>
    <row r="1557" spans="1:20" x14ac:dyDescent="0.25">
      <c r="A1557" s="2">
        <v>335590</v>
      </c>
      <c r="B1557" s="2" t="s">
        <v>4381</v>
      </c>
      <c r="C1557" s="2" t="s">
        <v>1050</v>
      </c>
      <c r="D1557" s="2" t="s">
        <v>697</v>
      </c>
      <c r="E1557" s="2" t="s">
        <v>77</v>
      </c>
      <c r="F1557" s="2">
        <v>33665</v>
      </c>
      <c r="G1557" s="2" t="s">
        <v>2339</v>
      </c>
      <c r="H1557" s="2" t="s">
        <v>16</v>
      </c>
      <c r="I1557" s="2" t="s">
        <v>201</v>
      </c>
      <c r="J1557" s="2" t="s">
        <v>15</v>
      </c>
      <c r="L1557" s="2" t="s">
        <v>73</v>
      </c>
    </row>
    <row r="1558" spans="1:20" x14ac:dyDescent="0.25">
      <c r="A1558" s="2">
        <v>335593</v>
      </c>
      <c r="B1558" s="2" t="s">
        <v>4382</v>
      </c>
      <c r="C1558" s="2" t="s">
        <v>273</v>
      </c>
      <c r="D1558" s="2" t="s">
        <v>2205</v>
      </c>
      <c r="E1558" s="2" t="s">
        <v>77</v>
      </c>
      <c r="F1558" s="2">
        <v>36021</v>
      </c>
      <c r="G1558" s="2" t="s">
        <v>18</v>
      </c>
      <c r="H1558" s="2" t="s">
        <v>16</v>
      </c>
      <c r="I1558" s="2" t="s">
        <v>201</v>
      </c>
      <c r="J1558" s="2" t="s">
        <v>15</v>
      </c>
      <c r="L1558" s="2" t="s">
        <v>18</v>
      </c>
    </row>
    <row r="1559" spans="1:20" x14ac:dyDescent="0.25">
      <c r="A1559" s="2">
        <v>335594</v>
      </c>
      <c r="B1559" s="2" t="s">
        <v>4383</v>
      </c>
      <c r="C1559" s="2" t="s">
        <v>517</v>
      </c>
      <c r="D1559" s="2" t="s">
        <v>4384</v>
      </c>
      <c r="E1559" s="2" t="s">
        <v>77</v>
      </c>
      <c r="F1559" s="2">
        <v>35065</v>
      </c>
      <c r="G1559" s="2" t="s">
        <v>4385</v>
      </c>
      <c r="H1559" s="2" t="s">
        <v>16</v>
      </c>
      <c r="I1559" s="2" t="s">
        <v>201</v>
      </c>
      <c r="J1559" s="2" t="s">
        <v>15</v>
      </c>
      <c r="L1559" s="2" t="s">
        <v>70</v>
      </c>
    </row>
    <row r="1560" spans="1:20" x14ac:dyDescent="0.25">
      <c r="A1560" s="2">
        <v>335606</v>
      </c>
      <c r="B1560" s="2" t="s">
        <v>4072</v>
      </c>
      <c r="C1560" s="2" t="s">
        <v>252</v>
      </c>
      <c r="D1560" s="2" t="s">
        <v>356</v>
      </c>
      <c r="E1560" s="2" t="s">
        <v>77</v>
      </c>
      <c r="F1560" s="2">
        <v>31485</v>
      </c>
      <c r="G1560" s="2" t="s">
        <v>18</v>
      </c>
      <c r="H1560" s="2" t="s">
        <v>16</v>
      </c>
      <c r="I1560" s="2" t="s">
        <v>201</v>
      </c>
      <c r="J1560" s="2" t="s">
        <v>1231</v>
      </c>
      <c r="L1560" s="2" t="s">
        <v>18</v>
      </c>
    </row>
    <row r="1561" spans="1:20" x14ac:dyDescent="0.25">
      <c r="A1561" s="2">
        <v>335611</v>
      </c>
      <c r="B1561" s="2" t="s">
        <v>3375</v>
      </c>
      <c r="C1561" s="2" t="s">
        <v>541</v>
      </c>
      <c r="D1561" s="2" t="s">
        <v>737</v>
      </c>
      <c r="E1561" s="2" t="s">
        <v>77</v>
      </c>
      <c r="F1561" s="2">
        <v>33063</v>
      </c>
      <c r="G1561" s="2" t="s">
        <v>18</v>
      </c>
      <c r="H1561" s="2" t="s">
        <v>16</v>
      </c>
      <c r="I1561" s="2" t="s">
        <v>201</v>
      </c>
      <c r="J1561" s="2" t="s">
        <v>1231</v>
      </c>
      <c r="L1561" s="2" t="s">
        <v>30</v>
      </c>
    </row>
    <row r="1562" spans="1:20" x14ac:dyDescent="0.25">
      <c r="A1562" s="2">
        <v>335635</v>
      </c>
      <c r="B1562" s="2" t="s">
        <v>2499</v>
      </c>
      <c r="C1562" s="2" t="s">
        <v>2320</v>
      </c>
      <c r="D1562" s="2" t="s">
        <v>345</v>
      </c>
      <c r="E1562" s="2" t="s">
        <v>77</v>
      </c>
      <c r="F1562" s="2">
        <v>32429</v>
      </c>
      <c r="G1562" s="2" t="s">
        <v>869</v>
      </c>
      <c r="H1562" s="2" t="s">
        <v>16</v>
      </c>
      <c r="I1562" s="2" t="s">
        <v>201</v>
      </c>
    </row>
    <row r="1563" spans="1:20" x14ac:dyDescent="0.25">
      <c r="A1563" s="2">
        <v>335643</v>
      </c>
      <c r="B1563" s="2" t="s">
        <v>3177</v>
      </c>
      <c r="C1563" s="2" t="s">
        <v>252</v>
      </c>
      <c r="D1563" s="2" t="s">
        <v>858</v>
      </c>
      <c r="E1563" s="2" t="s">
        <v>77</v>
      </c>
      <c r="F1563" s="2">
        <v>35446</v>
      </c>
      <c r="G1563" s="2" t="s">
        <v>47</v>
      </c>
      <c r="H1563" s="2" t="s">
        <v>16</v>
      </c>
      <c r="I1563" s="2" t="s">
        <v>201</v>
      </c>
      <c r="J1563" s="2" t="s">
        <v>15</v>
      </c>
      <c r="L1563" s="2" t="s">
        <v>18</v>
      </c>
    </row>
    <row r="1564" spans="1:20" x14ac:dyDescent="0.25">
      <c r="A1564" s="2">
        <v>335645</v>
      </c>
      <c r="B1564" s="2" t="s">
        <v>3376</v>
      </c>
      <c r="C1564" s="2" t="s">
        <v>246</v>
      </c>
      <c r="D1564" s="2" t="s">
        <v>222</v>
      </c>
      <c r="E1564" s="2" t="s">
        <v>77</v>
      </c>
      <c r="F1564" s="2">
        <v>28895</v>
      </c>
      <c r="G1564" s="2" t="s">
        <v>3377</v>
      </c>
      <c r="H1564" s="2" t="s">
        <v>16</v>
      </c>
      <c r="I1564" s="2" t="s">
        <v>201</v>
      </c>
      <c r="J1564" s="2" t="s">
        <v>1231</v>
      </c>
      <c r="L1564" s="2" t="s">
        <v>30</v>
      </c>
    </row>
    <row r="1565" spans="1:20" x14ac:dyDescent="0.25">
      <c r="A1565" s="2">
        <v>335656</v>
      </c>
      <c r="B1565" s="2" t="s">
        <v>4073</v>
      </c>
      <c r="C1565" s="2" t="s">
        <v>214</v>
      </c>
      <c r="D1565" s="2" t="s">
        <v>283</v>
      </c>
      <c r="E1565" s="2" t="s">
        <v>77</v>
      </c>
      <c r="F1565" s="2">
        <v>32051</v>
      </c>
      <c r="G1565" s="2" t="s">
        <v>18</v>
      </c>
      <c r="H1565" s="2" t="s">
        <v>16</v>
      </c>
      <c r="I1565" s="2" t="s">
        <v>201</v>
      </c>
      <c r="J1565" s="2" t="s">
        <v>1231</v>
      </c>
      <c r="L1565" s="2" t="s">
        <v>18</v>
      </c>
    </row>
    <row r="1566" spans="1:20" x14ac:dyDescent="0.25">
      <c r="A1566" s="2">
        <v>335663</v>
      </c>
      <c r="B1566" s="2" t="s">
        <v>2199</v>
      </c>
      <c r="C1566" s="2" t="s">
        <v>371</v>
      </c>
      <c r="D1566" s="2" t="s">
        <v>2200</v>
      </c>
      <c r="E1566" s="2" t="s">
        <v>76</v>
      </c>
      <c r="F1566" s="2">
        <v>34700</v>
      </c>
      <c r="G1566" s="2" t="s">
        <v>772</v>
      </c>
      <c r="H1566" s="2" t="s">
        <v>16</v>
      </c>
      <c r="I1566" s="2" t="s">
        <v>201</v>
      </c>
      <c r="J1566" s="2" t="s">
        <v>1231</v>
      </c>
      <c r="L1566" s="2" t="s">
        <v>55</v>
      </c>
    </row>
    <row r="1567" spans="1:20" x14ac:dyDescent="0.25">
      <c r="A1567" s="2">
        <v>335665</v>
      </c>
      <c r="B1567" s="2" t="s">
        <v>4074</v>
      </c>
      <c r="C1567" s="2" t="s">
        <v>548</v>
      </c>
      <c r="D1567" s="2" t="s">
        <v>374</v>
      </c>
      <c r="E1567" s="2" t="s">
        <v>76</v>
      </c>
      <c r="F1567" s="2">
        <v>30456</v>
      </c>
      <c r="G1567" s="2" t="s">
        <v>1078</v>
      </c>
      <c r="H1567" s="2" t="s">
        <v>16</v>
      </c>
      <c r="I1567" s="2" t="s">
        <v>201</v>
      </c>
      <c r="J1567" s="2" t="s">
        <v>1231</v>
      </c>
      <c r="L1567" s="2" t="s">
        <v>70</v>
      </c>
    </row>
    <row r="1568" spans="1:20" x14ac:dyDescent="0.25">
      <c r="A1568" s="2">
        <v>335672</v>
      </c>
      <c r="B1568" s="2" t="s">
        <v>2871</v>
      </c>
      <c r="C1568" s="2" t="s">
        <v>229</v>
      </c>
      <c r="D1568" s="2" t="s">
        <v>240</v>
      </c>
      <c r="E1568" s="2" t="s">
        <v>77</v>
      </c>
      <c r="F1568" s="2">
        <v>31081</v>
      </c>
      <c r="G1568" s="2" t="s">
        <v>18</v>
      </c>
      <c r="H1568" s="2" t="s">
        <v>16</v>
      </c>
      <c r="I1568" s="2" t="s">
        <v>201</v>
      </c>
      <c r="J1568" s="2" t="s">
        <v>15</v>
      </c>
      <c r="L1568" s="2" t="s">
        <v>18</v>
      </c>
    </row>
    <row r="1569" spans="1:12" x14ac:dyDescent="0.25">
      <c r="A1569" s="2">
        <v>335673</v>
      </c>
      <c r="B1569" s="2" t="s">
        <v>4075</v>
      </c>
      <c r="C1569" s="2" t="s">
        <v>341</v>
      </c>
      <c r="D1569" s="2" t="s">
        <v>2060</v>
      </c>
      <c r="E1569" s="2" t="s">
        <v>77</v>
      </c>
      <c r="F1569" s="2">
        <v>27498</v>
      </c>
      <c r="G1569" s="2" t="s">
        <v>245</v>
      </c>
      <c r="H1569" s="2" t="s">
        <v>16</v>
      </c>
      <c r="I1569" s="2" t="s">
        <v>201</v>
      </c>
      <c r="J1569" s="2" t="s">
        <v>15</v>
      </c>
      <c r="L1569" s="2" t="s">
        <v>30</v>
      </c>
    </row>
    <row r="1570" spans="1:12" x14ac:dyDescent="0.25">
      <c r="A1570" s="2">
        <v>335676</v>
      </c>
      <c r="B1570" s="2" t="s">
        <v>3142</v>
      </c>
      <c r="C1570" s="2" t="s">
        <v>932</v>
      </c>
      <c r="D1570" s="2" t="s">
        <v>317</v>
      </c>
      <c r="E1570" s="2" t="s">
        <v>77</v>
      </c>
      <c r="F1570" s="2">
        <v>35601</v>
      </c>
      <c r="G1570" s="2" t="s">
        <v>61</v>
      </c>
      <c r="H1570" s="2" t="s">
        <v>16</v>
      </c>
      <c r="I1570" s="2" t="s">
        <v>201</v>
      </c>
      <c r="J1570" s="2" t="s">
        <v>15</v>
      </c>
      <c r="L1570" s="2" t="s">
        <v>30</v>
      </c>
    </row>
    <row r="1571" spans="1:12" x14ac:dyDescent="0.25">
      <c r="A1571" s="2">
        <v>335677</v>
      </c>
      <c r="B1571" s="2" t="s">
        <v>4386</v>
      </c>
      <c r="C1571" s="2" t="s">
        <v>932</v>
      </c>
      <c r="D1571" s="2" t="s">
        <v>283</v>
      </c>
      <c r="E1571" s="2" t="s">
        <v>76</v>
      </c>
      <c r="F1571" s="2">
        <v>29221</v>
      </c>
      <c r="G1571" s="2" t="s">
        <v>4387</v>
      </c>
      <c r="H1571" s="2" t="s">
        <v>16</v>
      </c>
      <c r="I1571" s="2" t="s">
        <v>201</v>
      </c>
      <c r="J1571" s="2" t="s">
        <v>1231</v>
      </c>
      <c r="L1571" s="2" t="s">
        <v>30</v>
      </c>
    </row>
    <row r="1572" spans="1:12" x14ac:dyDescent="0.25">
      <c r="A1572" s="2">
        <v>335679</v>
      </c>
      <c r="B1572" s="2" t="s">
        <v>3378</v>
      </c>
      <c r="C1572" s="2" t="s">
        <v>324</v>
      </c>
      <c r="D1572" s="2" t="s">
        <v>894</v>
      </c>
      <c r="E1572" s="2" t="s">
        <v>77</v>
      </c>
      <c r="F1572" s="2">
        <v>36326</v>
      </c>
      <c r="G1572" s="2" t="s">
        <v>70</v>
      </c>
      <c r="H1572" s="2" t="s">
        <v>16</v>
      </c>
      <c r="I1572" s="2" t="s">
        <v>201</v>
      </c>
      <c r="J1572" s="2" t="s">
        <v>15</v>
      </c>
      <c r="L1572" s="2" t="s">
        <v>70</v>
      </c>
    </row>
    <row r="1573" spans="1:12" x14ac:dyDescent="0.25">
      <c r="A1573" s="2">
        <v>335684</v>
      </c>
      <c r="B1573" s="2" t="s">
        <v>2684</v>
      </c>
      <c r="C1573" s="2" t="s">
        <v>682</v>
      </c>
      <c r="D1573" s="2" t="s">
        <v>1731</v>
      </c>
      <c r="E1573" s="2" t="s">
        <v>76</v>
      </c>
      <c r="F1573" s="2">
        <v>30038</v>
      </c>
      <c r="G1573" s="2" t="s">
        <v>18</v>
      </c>
      <c r="H1573" s="2" t="s">
        <v>16</v>
      </c>
      <c r="I1573" s="2" t="s">
        <v>201</v>
      </c>
      <c r="J1573" s="2" t="s">
        <v>15</v>
      </c>
      <c r="L1573" s="2" t="s">
        <v>18</v>
      </c>
    </row>
    <row r="1574" spans="1:12" x14ac:dyDescent="0.25">
      <c r="A1574" s="2">
        <v>335689</v>
      </c>
      <c r="B1574" s="2" t="s">
        <v>2873</v>
      </c>
      <c r="C1574" s="2" t="s">
        <v>532</v>
      </c>
      <c r="D1574" s="2" t="s">
        <v>2397</v>
      </c>
      <c r="E1574" s="2" t="s">
        <v>76</v>
      </c>
      <c r="F1574" s="2">
        <v>30873</v>
      </c>
      <c r="G1574" s="2" t="s">
        <v>430</v>
      </c>
      <c r="H1574" s="2" t="s">
        <v>19</v>
      </c>
      <c r="I1574" s="2" t="s">
        <v>201</v>
      </c>
      <c r="J1574" s="2" t="s">
        <v>1231</v>
      </c>
      <c r="L1574" s="2" t="s">
        <v>18</v>
      </c>
    </row>
    <row r="1575" spans="1:12" x14ac:dyDescent="0.25">
      <c r="A1575" s="2">
        <v>335697</v>
      </c>
      <c r="B1575" s="2" t="s">
        <v>3379</v>
      </c>
      <c r="C1575" s="2" t="s">
        <v>214</v>
      </c>
      <c r="D1575" s="2" t="s">
        <v>259</v>
      </c>
      <c r="E1575" s="2" t="s">
        <v>76</v>
      </c>
      <c r="F1575" s="2">
        <v>32605</v>
      </c>
      <c r="G1575" s="2" t="s">
        <v>67</v>
      </c>
      <c r="H1575" s="2" t="s">
        <v>16</v>
      </c>
      <c r="I1575" s="2" t="s">
        <v>201</v>
      </c>
      <c r="J1575" s="2" t="s">
        <v>1231</v>
      </c>
      <c r="L1575" s="2" t="s">
        <v>67</v>
      </c>
    </row>
    <row r="1576" spans="1:12" x14ac:dyDescent="0.25">
      <c r="A1576" s="2">
        <v>335700</v>
      </c>
      <c r="B1576" s="2" t="s">
        <v>3380</v>
      </c>
      <c r="C1576" s="2" t="s">
        <v>3381</v>
      </c>
      <c r="D1576" s="2" t="s">
        <v>557</v>
      </c>
      <c r="E1576" s="2" t="s">
        <v>77</v>
      </c>
      <c r="F1576" s="2">
        <v>36190</v>
      </c>
      <c r="G1576" s="2" t="s">
        <v>18</v>
      </c>
      <c r="H1576" s="2" t="s">
        <v>16</v>
      </c>
      <c r="I1576" s="2" t="s">
        <v>201</v>
      </c>
      <c r="J1576" s="2" t="s">
        <v>15</v>
      </c>
      <c r="L1576" s="2" t="s">
        <v>30</v>
      </c>
    </row>
    <row r="1577" spans="1:12" x14ac:dyDescent="0.25">
      <c r="A1577" s="2">
        <v>335705</v>
      </c>
      <c r="B1577" s="2" t="s">
        <v>3437</v>
      </c>
      <c r="C1577" s="2" t="s">
        <v>229</v>
      </c>
      <c r="D1577" s="2" t="s">
        <v>232</v>
      </c>
      <c r="E1577" s="2" t="s">
        <v>77</v>
      </c>
      <c r="F1577" s="2">
        <v>34809</v>
      </c>
      <c r="G1577" s="2" t="s">
        <v>460</v>
      </c>
      <c r="H1577" s="2" t="s">
        <v>16</v>
      </c>
      <c r="I1577" s="2" t="s">
        <v>201</v>
      </c>
      <c r="J1577" s="2" t="s">
        <v>15</v>
      </c>
      <c r="K1577" s="2">
        <v>2013</v>
      </c>
      <c r="L1577" s="2" t="s">
        <v>30</v>
      </c>
    </row>
    <row r="1578" spans="1:12" x14ac:dyDescent="0.25">
      <c r="A1578" s="2">
        <v>335706</v>
      </c>
      <c r="B1578" s="2" t="s">
        <v>4388</v>
      </c>
      <c r="C1578" s="2" t="s">
        <v>4389</v>
      </c>
      <c r="D1578" s="2" t="s">
        <v>2177</v>
      </c>
      <c r="E1578" s="2" t="s">
        <v>76</v>
      </c>
      <c r="F1578" s="2">
        <v>34516</v>
      </c>
      <c r="G1578" s="2" t="s">
        <v>55</v>
      </c>
      <c r="H1578" s="2" t="s">
        <v>16</v>
      </c>
      <c r="I1578" s="2" t="s">
        <v>201</v>
      </c>
      <c r="J1578" s="2" t="s">
        <v>1231</v>
      </c>
      <c r="L1578" s="2" t="s">
        <v>55</v>
      </c>
    </row>
    <row r="1579" spans="1:12" x14ac:dyDescent="0.25">
      <c r="A1579" s="2">
        <v>335716</v>
      </c>
      <c r="B1579" s="2" t="s">
        <v>4076</v>
      </c>
      <c r="C1579" s="2" t="s">
        <v>388</v>
      </c>
      <c r="D1579" s="2" t="s">
        <v>699</v>
      </c>
      <c r="E1579" s="2" t="s">
        <v>76</v>
      </c>
      <c r="F1579" s="2">
        <v>34462</v>
      </c>
      <c r="G1579" s="2" t="s">
        <v>40</v>
      </c>
      <c r="H1579" s="2" t="s">
        <v>16</v>
      </c>
      <c r="I1579" s="2" t="s">
        <v>201</v>
      </c>
      <c r="J1579" s="2" t="s">
        <v>1231</v>
      </c>
      <c r="L1579" s="2" t="s">
        <v>40</v>
      </c>
    </row>
    <row r="1580" spans="1:12" x14ac:dyDescent="0.25">
      <c r="A1580" s="2">
        <v>335720</v>
      </c>
      <c r="B1580" s="2" t="s">
        <v>4390</v>
      </c>
      <c r="C1580" s="2" t="s">
        <v>702</v>
      </c>
      <c r="D1580" s="2" t="s">
        <v>801</v>
      </c>
      <c r="E1580" s="2" t="s">
        <v>77</v>
      </c>
      <c r="F1580" s="2">
        <v>27946</v>
      </c>
      <c r="G1580" s="2" t="s">
        <v>18</v>
      </c>
      <c r="H1580" s="2" t="s">
        <v>16</v>
      </c>
      <c r="I1580" s="2" t="s">
        <v>201</v>
      </c>
      <c r="J1580" s="2" t="s">
        <v>1231</v>
      </c>
      <c r="L1580" s="2" t="s">
        <v>30</v>
      </c>
    </row>
    <row r="1581" spans="1:12" x14ac:dyDescent="0.25">
      <c r="A1581" s="2">
        <v>335723</v>
      </c>
      <c r="B1581" s="2" t="s">
        <v>2807</v>
      </c>
      <c r="C1581" s="2" t="s">
        <v>252</v>
      </c>
      <c r="D1581" s="2" t="s">
        <v>934</v>
      </c>
      <c r="E1581" s="2" t="s">
        <v>76</v>
      </c>
      <c r="F1581" s="2">
        <v>28523</v>
      </c>
      <c r="G1581" s="2" t="s">
        <v>2808</v>
      </c>
      <c r="H1581" s="2" t="s">
        <v>16</v>
      </c>
      <c r="I1581" s="2" t="s">
        <v>201</v>
      </c>
      <c r="J1581" s="2" t="s">
        <v>1231</v>
      </c>
      <c r="L1581" s="2" t="s">
        <v>37</v>
      </c>
    </row>
    <row r="1582" spans="1:12" x14ac:dyDescent="0.25">
      <c r="A1582" s="2">
        <v>335734</v>
      </c>
      <c r="B1582" s="2" t="s">
        <v>4077</v>
      </c>
      <c r="C1582" s="2" t="s">
        <v>229</v>
      </c>
      <c r="D1582" s="2" t="s">
        <v>283</v>
      </c>
      <c r="E1582" s="2" t="s">
        <v>77</v>
      </c>
      <c r="F1582" s="2">
        <v>32082</v>
      </c>
      <c r="G1582" s="2" t="s">
        <v>18</v>
      </c>
      <c r="H1582" s="2" t="s">
        <v>16</v>
      </c>
      <c r="I1582" s="2" t="s">
        <v>201</v>
      </c>
      <c r="J1582" s="2" t="s">
        <v>1231</v>
      </c>
      <c r="L1582" s="2" t="s">
        <v>18</v>
      </c>
    </row>
    <row r="1583" spans="1:12" x14ac:dyDescent="0.25">
      <c r="A1583" s="2">
        <v>335739</v>
      </c>
      <c r="B1583" s="2" t="s">
        <v>3382</v>
      </c>
      <c r="C1583" s="2" t="s">
        <v>655</v>
      </c>
      <c r="D1583" s="2" t="s">
        <v>482</v>
      </c>
      <c r="E1583" s="2" t="s">
        <v>77</v>
      </c>
      <c r="F1583" s="2">
        <v>29950</v>
      </c>
      <c r="G1583" s="2" t="s">
        <v>18</v>
      </c>
      <c r="H1583" s="2" t="s">
        <v>16</v>
      </c>
      <c r="I1583" s="2" t="s">
        <v>201</v>
      </c>
      <c r="J1583" s="2" t="s">
        <v>1231</v>
      </c>
      <c r="L1583" s="2" t="s">
        <v>18</v>
      </c>
    </row>
    <row r="1584" spans="1:12" x14ac:dyDescent="0.25">
      <c r="A1584" s="2">
        <v>335757</v>
      </c>
      <c r="B1584" s="2" t="s">
        <v>3006</v>
      </c>
      <c r="C1584" s="2" t="s">
        <v>682</v>
      </c>
      <c r="D1584" s="2" t="s">
        <v>951</v>
      </c>
      <c r="E1584" s="2" t="s">
        <v>77</v>
      </c>
      <c r="F1584" s="2">
        <v>26447</v>
      </c>
      <c r="G1584" s="2" t="s">
        <v>213</v>
      </c>
      <c r="H1584" s="2" t="s">
        <v>16</v>
      </c>
      <c r="I1584" s="2" t="s">
        <v>201</v>
      </c>
      <c r="J1584" s="2" t="s">
        <v>1231</v>
      </c>
      <c r="L1584" s="2" t="s">
        <v>18</v>
      </c>
    </row>
    <row r="1585" spans="1:16" x14ac:dyDescent="0.25">
      <c r="A1585" s="2">
        <v>335769</v>
      </c>
      <c r="B1585" s="2" t="s">
        <v>4078</v>
      </c>
      <c r="C1585" s="2" t="s">
        <v>563</v>
      </c>
      <c r="D1585" s="2" t="s">
        <v>741</v>
      </c>
      <c r="E1585" s="2" t="s">
        <v>76</v>
      </c>
      <c r="F1585" s="2">
        <v>32983</v>
      </c>
      <c r="G1585" s="2" t="s">
        <v>560</v>
      </c>
      <c r="H1585" s="2" t="s">
        <v>16</v>
      </c>
      <c r="I1585" s="2" t="s">
        <v>201</v>
      </c>
      <c r="J1585" s="2" t="s">
        <v>1231</v>
      </c>
      <c r="L1585" s="2" t="s">
        <v>73</v>
      </c>
    </row>
    <row r="1586" spans="1:16" x14ac:dyDescent="0.25">
      <c r="A1586" s="2">
        <v>335773</v>
      </c>
      <c r="B1586" s="2" t="s">
        <v>2875</v>
      </c>
      <c r="C1586" s="2" t="s">
        <v>276</v>
      </c>
      <c r="D1586" s="2" t="s">
        <v>224</v>
      </c>
      <c r="E1586" s="2" t="s">
        <v>77</v>
      </c>
      <c r="F1586" s="2">
        <v>35527</v>
      </c>
      <c r="G1586" s="2" t="s">
        <v>647</v>
      </c>
      <c r="H1586" s="2" t="s">
        <v>16</v>
      </c>
      <c r="I1586" s="2" t="s">
        <v>201</v>
      </c>
      <c r="J1586" s="2" t="s">
        <v>1231</v>
      </c>
      <c r="K1586" s="2">
        <v>2015</v>
      </c>
      <c r="L1586" s="2" t="s">
        <v>1736</v>
      </c>
    </row>
    <row r="1587" spans="1:16" x14ac:dyDescent="0.25">
      <c r="A1587" s="2">
        <v>335779</v>
      </c>
      <c r="B1587" s="2" t="s">
        <v>3217</v>
      </c>
      <c r="C1587" s="2" t="s">
        <v>254</v>
      </c>
      <c r="D1587" s="2" t="s">
        <v>3218</v>
      </c>
      <c r="E1587" s="2" t="s">
        <v>77</v>
      </c>
      <c r="F1587" s="2">
        <v>35896</v>
      </c>
      <c r="G1587" s="2" t="s">
        <v>571</v>
      </c>
      <c r="H1587" s="2" t="s">
        <v>16</v>
      </c>
      <c r="I1587" s="2" t="s">
        <v>201</v>
      </c>
      <c r="J1587" s="2" t="s">
        <v>15</v>
      </c>
      <c r="L1587" s="2" t="s">
        <v>30</v>
      </c>
    </row>
    <row r="1588" spans="1:16" x14ac:dyDescent="0.25">
      <c r="A1588" s="2">
        <v>335783</v>
      </c>
      <c r="B1588" s="2" t="s">
        <v>4079</v>
      </c>
      <c r="C1588" s="2" t="s">
        <v>4080</v>
      </c>
      <c r="D1588" s="2" t="s">
        <v>216</v>
      </c>
      <c r="E1588" s="2" t="s">
        <v>77</v>
      </c>
      <c r="F1588" s="2">
        <v>34930</v>
      </c>
      <c r="G1588" s="2" t="s">
        <v>227</v>
      </c>
      <c r="H1588" s="2" t="s">
        <v>16</v>
      </c>
      <c r="I1588" s="2" t="s">
        <v>201</v>
      </c>
      <c r="J1588" s="2" t="s">
        <v>15</v>
      </c>
      <c r="L1588" s="2" t="s">
        <v>30</v>
      </c>
    </row>
    <row r="1589" spans="1:16" x14ac:dyDescent="0.25">
      <c r="A1589" s="2">
        <v>335798</v>
      </c>
      <c r="B1589" s="2" t="s">
        <v>3219</v>
      </c>
      <c r="C1589" s="2" t="s">
        <v>1274</v>
      </c>
      <c r="D1589" s="2" t="s">
        <v>383</v>
      </c>
      <c r="E1589" s="2" t="s">
        <v>76</v>
      </c>
      <c r="F1589" s="2">
        <v>35643</v>
      </c>
      <c r="G1589" s="2" t="s">
        <v>807</v>
      </c>
      <c r="H1589" s="2" t="s">
        <v>16</v>
      </c>
      <c r="I1589" s="2" t="s">
        <v>201</v>
      </c>
      <c r="J1589" s="2" t="s">
        <v>15</v>
      </c>
      <c r="L1589" s="2" t="s">
        <v>40</v>
      </c>
    </row>
    <row r="1590" spans="1:16" x14ac:dyDescent="0.25">
      <c r="A1590" s="2">
        <v>335803</v>
      </c>
      <c r="B1590" s="2" t="s">
        <v>3220</v>
      </c>
      <c r="C1590" s="2" t="s">
        <v>541</v>
      </c>
      <c r="D1590" s="2" t="s">
        <v>234</v>
      </c>
      <c r="E1590" s="2" t="s">
        <v>77</v>
      </c>
      <c r="F1590" s="2">
        <v>36327</v>
      </c>
      <c r="G1590" s="2" t="s">
        <v>18</v>
      </c>
      <c r="H1590" s="2" t="s">
        <v>16</v>
      </c>
      <c r="I1590" s="2" t="s">
        <v>201</v>
      </c>
      <c r="J1590" s="2" t="s">
        <v>1268</v>
      </c>
      <c r="L1590" s="2" t="s">
        <v>18</v>
      </c>
    </row>
    <row r="1591" spans="1:16" x14ac:dyDescent="0.25">
      <c r="A1591" s="2">
        <v>335808</v>
      </c>
      <c r="B1591" s="2" t="s">
        <v>4081</v>
      </c>
      <c r="C1591" s="2" t="s">
        <v>357</v>
      </c>
      <c r="D1591" s="2" t="s">
        <v>551</v>
      </c>
      <c r="E1591" s="2" t="s">
        <v>77</v>
      </c>
      <c r="F1591" s="2">
        <v>24978</v>
      </c>
      <c r="G1591" s="2" t="s">
        <v>430</v>
      </c>
      <c r="H1591" s="2" t="s">
        <v>16</v>
      </c>
      <c r="I1591" s="2" t="s">
        <v>201</v>
      </c>
      <c r="J1591" s="2" t="s">
        <v>1231</v>
      </c>
      <c r="L1591" s="2" t="s">
        <v>18</v>
      </c>
    </row>
    <row r="1592" spans="1:16" x14ac:dyDescent="0.25">
      <c r="A1592" s="2">
        <v>335819</v>
      </c>
      <c r="B1592" s="2" t="s">
        <v>3438</v>
      </c>
      <c r="C1592" s="2" t="s">
        <v>273</v>
      </c>
      <c r="D1592" s="2" t="s">
        <v>3439</v>
      </c>
      <c r="E1592" s="2" t="s">
        <v>77</v>
      </c>
      <c r="F1592" s="2">
        <v>31917</v>
      </c>
      <c r="G1592" s="2" t="s">
        <v>70</v>
      </c>
      <c r="H1592" s="2" t="s">
        <v>16</v>
      </c>
      <c r="I1592" s="2" t="s">
        <v>201</v>
      </c>
      <c r="J1592" s="2" t="s">
        <v>1231</v>
      </c>
      <c r="L1592" s="2" t="s">
        <v>70</v>
      </c>
    </row>
    <row r="1593" spans="1:16" x14ac:dyDescent="0.25">
      <c r="A1593" s="2">
        <v>335833</v>
      </c>
      <c r="B1593" s="2" t="s">
        <v>4082</v>
      </c>
      <c r="C1593" s="2" t="s">
        <v>550</v>
      </c>
      <c r="D1593" s="2" t="s">
        <v>224</v>
      </c>
      <c r="E1593" s="2" t="s">
        <v>76</v>
      </c>
      <c r="F1593" s="2">
        <v>35877</v>
      </c>
      <c r="G1593" s="2" t="s">
        <v>284</v>
      </c>
      <c r="H1593" s="2" t="s">
        <v>16</v>
      </c>
      <c r="I1593" s="2" t="s">
        <v>201</v>
      </c>
      <c r="J1593" s="2" t="s">
        <v>15</v>
      </c>
      <c r="L1593" s="2" t="s">
        <v>30</v>
      </c>
    </row>
    <row r="1594" spans="1:16" x14ac:dyDescent="0.25">
      <c r="A1594" s="2">
        <v>335858</v>
      </c>
      <c r="B1594" s="2" t="s">
        <v>2977</v>
      </c>
      <c r="C1594" s="2" t="s">
        <v>1017</v>
      </c>
      <c r="D1594" s="2" t="s">
        <v>283</v>
      </c>
      <c r="E1594" s="2" t="s">
        <v>76</v>
      </c>
      <c r="F1594" s="2">
        <v>35444</v>
      </c>
      <c r="G1594" s="2" t="s">
        <v>27</v>
      </c>
      <c r="H1594" s="2" t="s">
        <v>16</v>
      </c>
      <c r="I1594" s="2" t="s">
        <v>201</v>
      </c>
      <c r="J1594" s="2" t="s">
        <v>15</v>
      </c>
      <c r="L1594" s="2" t="s">
        <v>27</v>
      </c>
    </row>
    <row r="1595" spans="1:16" x14ac:dyDescent="0.25">
      <c r="A1595" s="2">
        <v>335859</v>
      </c>
      <c r="B1595" s="2" t="s">
        <v>4083</v>
      </c>
      <c r="C1595" s="2" t="s">
        <v>983</v>
      </c>
      <c r="D1595" s="2" t="s">
        <v>2528</v>
      </c>
      <c r="E1595" s="2" t="s">
        <v>76</v>
      </c>
      <c r="F1595" s="2">
        <v>27044</v>
      </c>
      <c r="G1595" s="2" t="s">
        <v>58</v>
      </c>
      <c r="H1595" s="2" t="s">
        <v>16</v>
      </c>
      <c r="I1595" s="2" t="s">
        <v>201</v>
      </c>
      <c r="J1595" s="2" t="s">
        <v>15</v>
      </c>
      <c r="L1595" s="2" t="s">
        <v>58</v>
      </c>
      <c r="P1595" s="2" t="s">
        <v>4577</v>
      </c>
    </row>
    <row r="1596" spans="1:16" x14ac:dyDescent="0.25">
      <c r="A1596" s="2">
        <v>335862</v>
      </c>
      <c r="B1596" s="2" t="s">
        <v>4392</v>
      </c>
      <c r="C1596" s="2" t="s">
        <v>655</v>
      </c>
      <c r="D1596" s="2" t="s">
        <v>719</v>
      </c>
      <c r="E1596" s="2" t="s">
        <v>76</v>
      </c>
      <c r="F1596" s="2">
        <v>27332</v>
      </c>
      <c r="G1596" s="2" t="s">
        <v>2343</v>
      </c>
      <c r="H1596" s="2" t="s">
        <v>16</v>
      </c>
      <c r="I1596" s="2" t="s">
        <v>201</v>
      </c>
      <c r="J1596" s="2" t="s">
        <v>1231</v>
      </c>
      <c r="L1596" s="2" t="s">
        <v>18</v>
      </c>
    </row>
    <row r="1597" spans="1:16" x14ac:dyDescent="0.25">
      <c r="A1597" s="2">
        <v>335874</v>
      </c>
      <c r="B1597" s="2" t="s">
        <v>3057</v>
      </c>
      <c r="C1597" s="2" t="s">
        <v>1727</v>
      </c>
      <c r="D1597" s="2" t="s">
        <v>278</v>
      </c>
      <c r="E1597" s="2" t="s">
        <v>76</v>
      </c>
      <c r="F1597" s="2">
        <v>35612</v>
      </c>
      <c r="G1597" s="2" t="s">
        <v>3058</v>
      </c>
      <c r="H1597" s="2" t="s">
        <v>16</v>
      </c>
      <c r="I1597" s="2" t="s">
        <v>201</v>
      </c>
      <c r="J1597" s="2" t="s">
        <v>15</v>
      </c>
      <c r="L1597" s="2" t="s">
        <v>40</v>
      </c>
    </row>
    <row r="1598" spans="1:16" x14ac:dyDescent="0.25">
      <c r="A1598" s="2">
        <v>335904</v>
      </c>
      <c r="B1598" s="2" t="s">
        <v>2876</v>
      </c>
      <c r="C1598" s="2" t="s">
        <v>334</v>
      </c>
      <c r="D1598" s="2" t="s">
        <v>927</v>
      </c>
      <c r="E1598" s="2" t="s">
        <v>77</v>
      </c>
      <c r="F1598" s="2">
        <v>35186</v>
      </c>
      <c r="G1598" s="2" t="s">
        <v>370</v>
      </c>
      <c r="H1598" s="2" t="s">
        <v>16</v>
      </c>
      <c r="I1598" s="2" t="s">
        <v>201</v>
      </c>
      <c r="J1598" s="2" t="s">
        <v>1231</v>
      </c>
      <c r="L1598" s="2" t="s">
        <v>30</v>
      </c>
    </row>
    <row r="1599" spans="1:16" x14ac:dyDescent="0.25">
      <c r="A1599" s="2">
        <v>335905</v>
      </c>
      <c r="B1599" s="2" t="s">
        <v>4393</v>
      </c>
      <c r="C1599" s="2" t="s">
        <v>229</v>
      </c>
      <c r="D1599" s="2" t="s">
        <v>4394</v>
      </c>
      <c r="E1599" s="2" t="s">
        <v>76</v>
      </c>
      <c r="F1599" s="2">
        <v>29616</v>
      </c>
      <c r="G1599" s="2" t="s">
        <v>4395</v>
      </c>
      <c r="H1599" s="2" t="s">
        <v>16</v>
      </c>
      <c r="I1599" s="2" t="s">
        <v>201</v>
      </c>
    </row>
    <row r="1600" spans="1:16" x14ac:dyDescent="0.25">
      <c r="A1600" s="2">
        <v>335907</v>
      </c>
      <c r="B1600" s="2" t="s">
        <v>4084</v>
      </c>
      <c r="C1600" s="2" t="s">
        <v>214</v>
      </c>
      <c r="D1600" s="2" t="s">
        <v>725</v>
      </c>
      <c r="E1600" s="2" t="s">
        <v>76</v>
      </c>
      <c r="F1600" s="2">
        <v>26119</v>
      </c>
      <c r="G1600" s="2" t="s">
        <v>4085</v>
      </c>
      <c r="H1600" s="2" t="s">
        <v>16</v>
      </c>
      <c r="I1600" s="2" t="s">
        <v>201</v>
      </c>
      <c r="J1600" s="2" t="s">
        <v>1231</v>
      </c>
      <c r="L1600" s="2" t="s">
        <v>18</v>
      </c>
    </row>
    <row r="1601" spans="1:20" x14ac:dyDescent="0.25">
      <c r="A1601" s="2">
        <v>335912</v>
      </c>
      <c r="B1601" s="2" t="s">
        <v>4086</v>
      </c>
      <c r="C1601" s="2" t="s">
        <v>255</v>
      </c>
      <c r="D1601" s="2" t="s">
        <v>234</v>
      </c>
      <c r="E1601" s="2" t="s">
        <v>77</v>
      </c>
      <c r="F1601" s="2">
        <v>32982</v>
      </c>
      <c r="G1601" s="2" t="s">
        <v>18</v>
      </c>
      <c r="H1601" s="2" t="s">
        <v>16</v>
      </c>
      <c r="I1601" s="2" t="s">
        <v>201</v>
      </c>
      <c r="J1601" s="2" t="s">
        <v>1231</v>
      </c>
      <c r="L1601" s="2" t="s">
        <v>30</v>
      </c>
      <c r="R1601" s="2">
        <v>4867</v>
      </c>
      <c r="S1601" s="2">
        <v>45509</v>
      </c>
      <c r="T1601" s="2">
        <v>2500</v>
      </c>
    </row>
    <row r="1602" spans="1:20" x14ac:dyDescent="0.25">
      <c r="A1602" s="2">
        <v>335922</v>
      </c>
      <c r="B1602" s="2" t="s">
        <v>2987</v>
      </c>
      <c r="C1602" s="2" t="s">
        <v>943</v>
      </c>
      <c r="D1602" s="2" t="s">
        <v>320</v>
      </c>
      <c r="E1602" s="2" t="s">
        <v>77</v>
      </c>
      <c r="F1602" s="2">
        <v>32163</v>
      </c>
      <c r="G1602" s="2" t="s">
        <v>18</v>
      </c>
      <c r="H1602" s="2" t="s">
        <v>16</v>
      </c>
      <c r="I1602" s="2" t="s">
        <v>201</v>
      </c>
      <c r="J1602" s="2" t="s">
        <v>15</v>
      </c>
      <c r="L1602" s="2" t="s">
        <v>18</v>
      </c>
    </row>
    <row r="1603" spans="1:20" x14ac:dyDescent="0.25">
      <c r="A1603" s="2">
        <v>335923</v>
      </c>
      <c r="B1603" s="2" t="s">
        <v>4396</v>
      </c>
      <c r="C1603" s="2" t="s">
        <v>229</v>
      </c>
      <c r="D1603" s="2" t="s">
        <v>704</v>
      </c>
      <c r="E1603" s="2" t="s">
        <v>77</v>
      </c>
      <c r="F1603" s="2">
        <v>35750</v>
      </c>
      <c r="G1603" s="2" t="s">
        <v>18</v>
      </c>
      <c r="H1603" s="2" t="s">
        <v>16</v>
      </c>
      <c r="I1603" s="2" t="s">
        <v>201</v>
      </c>
      <c r="J1603" s="2" t="s">
        <v>1231</v>
      </c>
      <c r="L1603" s="2" t="s">
        <v>18</v>
      </c>
    </row>
    <row r="1604" spans="1:20" x14ac:dyDescent="0.25">
      <c r="A1604" s="2">
        <v>335933</v>
      </c>
      <c r="B1604" s="2" t="s">
        <v>3059</v>
      </c>
      <c r="C1604" s="2" t="s">
        <v>388</v>
      </c>
      <c r="D1604" s="2" t="s">
        <v>322</v>
      </c>
      <c r="E1604" s="2" t="s">
        <v>76</v>
      </c>
      <c r="F1604" s="2">
        <v>29623</v>
      </c>
      <c r="G1604" s="2" t="s">
        <v>2004</v>
      </c>
      <c r="H1604" s="2" t="s">
        <v>16</v>
      </c>
      <c r="I1604" s="2" t="s">
        <v>201</v>
      </c>
      <c r="J1604" s="2" t="s">
        <v>1231</v>
      </c>
      <c r="L1604" s="2" t="s">
        <v>18</v>
      </c>
    </row>
    <row r="1605" spans="1:20" x14ac:dyDescent="0.25">
      <c r="A1605" s="2">
        <v>335945</v>
      </c>
      <c r="B1605" s="2" t="s">
        <v>608</v>
      </c>
      <c r="C1605" s="2" t="s">
        <v>214</v>
      </c>
      <c r="D1605" s="2" t="s">
        <v>798</v>
      </c>
      <c r="E1605" s="2" t="s">
        <v>76</v>
      </c>
      <c r="F1605" s="2">
        <v>36161</v>
      </c>
      <c r="G1605" s="2" t="s">
        <v>40</v>
      </c>
      <c r="H1605" s="2" t="s">
        <v>16</v>
      </c>
      <c r="I1605" s="2" t="s">
        <v>201</v>
      </c>
      <c r="J1605" s="2" t="s">
        <v>15</v>
      </c>
      <c r="L1605" s="2" t="s">
        <v>40</v>
      </c>
    </row>
    <row r="1606" spans="1:20" x14ac:dyDescent="0.25">
      <c r="A1606" s="2">
        <v>335967</v>
      </c>
      <c r="B1606" s="2" t="s">
        <v>2788</v>
      </c>
      <c r="C1606" s="2" t="s">
        <v>625</v>
      </c>
      <c r="D1606" s="2" t="s">
        <v>2331</v>
      </c>
      <c r="E1606" s="2" t="s">
        <v>76</v>
      </c>
      <c r="F1606" s="2">
        <v>32637</v>
      </c>
      <c r="G1606" s="2" t="s">
        <v>40</v>
      </c>
      <c r="H1606" s="2" t="s">
        <v>16</v>
      </c>
      <c r="I1606" s="2" t="s">
        <v>201</v>
      </c>
      <c r="J1606" s="2" t="s">
        <v>15</v>
      </c>
      <c r="L1606" s="2" t="s">
        <v>40</v>
      </c>
    </row>
    <row r="1607" spans="1:20" x14ac:dyDescent="0.25">
      <c r="A1607" s="2">
        <v>335974</v>
      </c>
      <c r="B1607" s="2" t="s">
        <v>4397</v>
      </c>
      <c r="C1607" s="2" t="s">
        <v>351</v>
      </c>
      <c r="D1607" s="2" t="s">
        <v>447</v>
      </c>
      <c r="E1607" s="2" t="s">
        <v>76</v>
      </c>
      <c r="F1607" s="2">
        <v>35938</v>
      </c>
      <c r="G1607" s="2" t="s">
        <v>1342</v>
      </c>
      <c r="H1607" s="2" t="s">
        <v>16</v>
      </c>
      <c r="I1607" s="2" t="s">
        <v>201</v>
      </c>
      <c r="J1607" s="2" t="s">
        <v>15</v>
      </c>
      <c r="L1607" s="2" t="s">
        <v>30</v>
      </c>
    </row>
    <row r="1608" spans="1:20" x14ac:dyDescent="0.25">
      <c r="A1608" s="2">
        <v>335977</v>
      </c>
      <c r="B1608" s="2" t="s">
        <v>2222</v>
      </c>
      <c r="C1608" s="2" t="s">
        <v>943</v>
      </c>
      <c r="D1608" s="2" t="s">
        <v>232</v>
      </c>
      <c r="E1608" s="2" t="s">
        <v>76</v>
      </c>
      <c r="F1608" s="2">
        <v>30367</v>
      </c>
      <c r="G1608" s="2" t="s">
        <v>2878</v>
      </c>
      <c r="H1608" s="2" t="s">
        <v>16</v>
      </c>
      <c r="I1608" s="2" t="s">
        <v>201</v>
      </c>
      <c r="J1608" s="2" t="s">
        <v>1231</v>
      </c>
      <c r="L1608" s="2" t="s">
        <v>67</v>
      </c>
    </row>
    <row r="1609" spans="1:20" x14ac:dyDescent="0.25">
      <c r="A1609" s="2">
        <v>335983</v>
      </c>
      <c r="B1609" s="2" t="s">
        <v>3007</v>
      </c>
      <c r="C1609" s="2" t="s">
        <v>2967</v>
      </c>
      <c r="D1609" s="2" t="s">
        <v>732</v>
      </c>
      <c r="E1609" s="2" t="s">
        <v>76</v>
      </c>
      <c r="F1609" s="2">
        <v>35197</v>
      </c>
      <c r="G1609" s="2" t="s">
        <v>542</v>
      </c>
      <c r="H1609" s="2" t="s">
        <v>16</v>
      </c>
      <c r="I1609" s="2" t="s">
        <v>201</v>
      </c>
      <c r="J1609" s="2" t="s">
        <v>15</v>
      </c>
      <c r="L1609" s="2" t="s">
        <v>40</v>
      </c>
    </row>
    <row r="1610" spans="1:20" x14ac:dyDescent="0.25">
      <c r="A1610" s="2">
        <v>335984</v>
      </c>
      <c r="B1610" s="2" t="s">
        <v>2755</v>
      </c>
      <c r="C1610" s="2" t="s">
        <v>884</v>
      </c>
      <c r="D1610" s="2" t="s">
        <v>447</v>
      </c>
      <c r="E1610" s="2" t="s">
        <v>76</v>
      </c>
      <c r="F1610" s="2">
        <v>35688</v>
      </c>
      <c r="G1610" s="2" t="s">
        <v>810</v>
      </c>
      <c r="H1610" s="2" t="s">
        <v>16</v>
      </c>
      <c r="I1610" s="2" t="s">
        <v>201</v>
      </c>
      <c r="J1610" s="2" t="s">
        <v>1231</v>
      </c>
      <c r="L1610" s="2" t="s">
        <v>27</v>
      </c>
    </row>
    <row r="1611" spans="1:20" x14ac:dyDescent="0.25">
      <c r="A1611" s="2">
        <v>335989</v>
      </c>
      <c r="B1611" s="2" t="s">
        <v>4398</v>
      </c>
      <c r="C1611" s="2" t="s">
        <v>2221</v>
      </c>
      <c r="D1611" s="2" t="s">
        <v>1329</v>
      </c>
      <c r="E1611" s="2" t="s">
        <v>76</v>
      </c>
      <c r="F1611" s="2">
        <v>36541</v>
      </c>
      <c r="G1611" s="2" t="s">
        <v>213</v>
      </c>
      <c r="H1611" s="2" t="s">
        <v>16</v>
      </c>
      <c r="I1611" s="2" t="s">
        <v>201</v>
      </c>
      <c r="J1611" s="2" t="s">
        <v>15</v>
      </c>
      <c r="L1611" s="2" t="s">
        <v>18</v>
      </c>
    </row>
    <row r="1612" spans="1:20" x14ac:dyDescent="0.25">
      <c r="A1612" s="2">
        <v>336006</v>
      </c>
      <c r="B1612" s="2" t="s">
        <v>4399</v>
      </c>
      <c r="C1612" s="2" t="s">
        <v>229</v>
      </c>
      <c r="D1612" s="2" t="s">
        <v>2428</v>
      </c>
      <c r="E1612" s="2" t="s">
        <v>76</v>
      </c>
      <c r="F1612" s="2">
        <v>29179</v>
      </c>
      <c r="G1612" s="2" t="s">
        <v>556</v>
      </c>
      <c r="H1612" s="2" t="s">
        <v>16</v>
      </c>
      <c r="I1612" s="2" t="s">
        <v>201</v>
      </c>
      <c r="J1612" s="2" t="s">
        <v>15</v>
      </c>
      <c r="L1612" s="2" t="s">
        <v>30</v>
      </c>
    </row>
    <row r="1613" spans="1:20" x14ac:dyDescent="0.25">
      <c r="A1613" s="2">
        <v>336012</v>
      </c>
      <c r="B1613" s="2" t="s">
        <v>4400</v>
      </c>
      <c r="C1613" s="2" t="s">
        <v>1852</v>
      </c>
      <c r="D1613" s="2" t="s">
        <v>3010</v>
      </c>
      <c r="E1613" s="2" t="s">
        <v>77</v>
      </c>
      <c r="F1613" s="2">
        <v>29082</v>
      </c>
      <c r="G1613" s="2" t="s">
        <v>2427</v>
      </c>
      <c r="H1613" s="2" t="s">
        <v>16</v>
      </c>
      <c r="I1613" s="2" t="s">
        <v>201</v>
      </c>
      <c r="J1613" s="2" t="s">
        <v>1231</v>
      </c>
      <c r="L1613" s="2" t="s">
        <v>73</v>
      </c>
    </row>
    <row r="1614" spans="1:20" x14ac:dyDescent="0.25">
      <c r="A1614" s="2">
        <v>336013</v>
      </c>
      <c r="B1614" s="2" t="s">
        <v>4401</v>
      </c>
      <c r="C1614" s="2" t="s">
        <v>246</v>
      </c>
      <c r="D1614" s="2" t="s">
        <v>4402</v>
      </c>
      <c r="E1614" s="2" t="s">
        <v>76</v>
      </c>
      <c r="F1614" s="2">
        <v>31778</v>
      </c>
      <c r="G1614" s="2" t="s">
        <v>4403</v>
      </c>
      <c r="H1614" s="2" t="s">
        <v>16</v>
      </c>
      <c r="I1614" s="2" t="s">
        <v>201</v>
      </c>
      <c r="J1614" s="2" t="s">
        <v>15</v>
      </c>
      <c r="L1614" s="2" t="s">
        <v>58</v>
      </c>
    </row>
    <row r="1615" spans="1:20" x14ac:dyDescent="0.25">
      <c r="A1615" s="2">
        <v>336033</v>
      </c>
      <c r="B1615" s="2" t="s">
        <v>4404</v>
      </c>
      <c r="C1615" s="2" t="s">
        <v>835</v>
      </c>
      <c r="D1615" s="2" t="s">
        <v>226</v>
      </c>
      <c r="E1615" s="2" t="s">
        <v>76</v>
      </c>
      <c r="F1615" s="2">
        <v>31592</v>
      </c>
      <c r="G1615" s="2" t="s">
        <v>633</v>
      </c>
      <c r="H1615" s="2" t="s">
        <v>16</v>
      </c>
      <c r="I1615" s="2" t="s">
        <v>201</v>
      </c>
      <c r="J1615" s="2" t="s">
        <v>1231</v>
      </c>
      <c r="L1615" s="2" t="s">
        <v>70</v>
      </c>
    </row>
    <row r="1616" spans="1:20" x14ac:dyDescent="0.25">
      <c r="A1616" s="2">
        <v>336034</v>
      </c>
      <c r="B1616" s="2" t="s">
        <v>4087</v>
      </c>
      <c r="C1616" s="2" t="s">
        <v>986</v>
      </c>
      <c r="D1616" s="2" t="s">
        <v>4088</v>
      </c>
      <c r="E1616" s="2" t="s">
        <v>77</v>
      </c>
      <c r="F1616" s="2">
        <v>28774</v>
      </c>
      <c r="G1616" s="2" t="s">
        <v>4089</v>
      </c>
      <c r="H1616" s="2" t="s">
        <v>16</v>
      </c>
      <c r="I1616" s="2" t="s">
        <v>201</v>
      </c>
      <c r="J1616" s="2" t="s">
        <v>1231</v>
      </c>
      <c r="L1616" s="2" t="s">
        <v>18</v>
      </c>
    </row>
    <row r="1617" spans="1:12" x14ac:dyDescent="0.25">
      <c r="A1617" s="2">
        <v>336036</v>
      </c>
      <c r="B1617" s="2" t="s">
        <v>3221</v>
      </c>
      <c r="C1617" s="2" t="s">
        <v>229</v>
      </c>
      <c r="D1617" s="2" t="s">
        <v>759</v>
      </c>
      <c r="E1617" s="2" t="s">
        <v>77</v>
      </c>
      <c r="F1617" s="2">
        <v>35072</v>
      </c>
      <c r="G1617" s="2" t="s">
        <v>3222</v>
      </c>
      <c r="H1617" s="2" t="s">
        <v>16</v>
      </c>
      <c r="I1617" s="2" t="s">
        <v>201</v>
      </c>
      <c r="J1617" s="2" t="s">
        <v>15</v>
      </c>
      <c r="L1617" s="2" t="s">
        <v>18</v>
      </c>
    </row>
    <row r="1618" spans="1:12" x14ac:dyDescent="0.25">
      <c r="A1618" s="2">
        <v>336041</v>
      </c>
      <c r="B1618" s="2" t="s">
        <v>2310</v>
      </c>
      <c r="C1618" s="2" t="s">
        <v>266</v>
      </c>
      <c r="D1618" s="2" t="s">
        <v>439</v>
      </c>
      <c r="E1618" s="2" t="s">
        <v>77</v>
      </c>
      <c r="F1618" s="2">
        <v>34069</v>
      </c>
      <c r="G1618" s="2" t="s">
        <v>408</v>
      </c>
      <c r="H1618" s="2" t="s">
        <v>16</v>
      </c>
      <c r="I1618" s="2" t="s">
        <v>201</v>
      </c>
      <c r="J1618" s="2" t="s">
        <v>1231</v>
      </c>
      <c r="L1618" s="2" t="s">
        <v>30</v>
      </c>
    </row>
    <row r="1619" spans="1:12" x14ac:dyDescent="0.25">
      <c r="A1619" s="2">
        <v>336045</v>
      </c>
      <c r="B1619" s="2" t="s">
        <v>2464</v>
      </c>
      <c r="C1619" s="2" t="s">
        <v>524</v>
      </c>
      <c r="D1619" s="2" t="s">
        <v>1448</v>
      </c>
      <c r="E1619" s="2" t="s">
        <v>77</v>
      </c>
      <c r="F1619" s="2">
        <v>30684</v>
      </c>
      <c r="G1619" s="2" t="s">
        <v>4405</v>
      </c>
      <c r="H1619" s="2" t="s">
        <v>16</v>
      </c>
      <c r="I1619" s="2" t="s">
        <v>201</v>
      </c>
      <c r="J1619" s="2" t="s">
        <v>1231</v>
      </c>
      <c r="L1619" s="2" t="s">
        <v>18</v>
      </c>
    </row>
    <row r="1620" spans="1:12" x14ac:dyDescent="0.25">
      <c r="A1620" s="2">
        <v>336051</v>
      </c>
      <c r="B1620" s="2" t="s">
        <v>4090</v>
      </c>
      <c r="C1620" s="2" t="s">
        <v>827</v>
      </c>
      <c r="D1620" s="2" t="s">
        <v>487</v>
      </c>
      <c r="E1620" s="2" t="s">
        <v>77</v>
      </c>
      <c r="F1620" s="2">
        <v>32539</v>
      </c>
      <c r="G1620" s="2" t="s">
        <v>18</v>
      </c>
      <c r="H1620" s="2" t="s">
        <v>16</v>
      </c>
      <c r="I1620" s="2" t="s">
        <v>201</v>
      </c>
      <c r="J1620" s="2" t="s">
        <v>1231</v>
      </c>
      <c r="L1620" s="2" t="s">
        <v>18</v>
      </c>
    </row>
    <row r="1621" spans="1:12" x14ac:dyDescent="0.25">
      <c r="A1621" s="2">
        <v>336057</v>
      </c>
      <c r="B1621" s="2" t="s">
        <v>4091</v>
      </c>
      <c r="C1621" s="2" t="s">
        <v>441</v>
      </c>
      <c r="D1621" s="2" t="s">
        <v>698</v>
      </c>
      <c r="E1621" s="2" t="s">
        <v>76</v>
      </c>
      <c r="F1621" s="2">
        <v>28654</v>
      </c>
      <c r="G1621" s="2" t="s">
        <v>549</v>
      </c>
      <c r="H1621" s="2" t="s">
        <v>19</v>
      </c>
      <c r="I1621" s="2" t="s">
        <v>201</v>
      </c>
      <c r="J1621" s="2" t="s">
        <v>1231</v>
      </c>
      <c r="L1621" s="2" t="s">
        <v>18</v>
      </c>
    </row>
    <row r="1622" spans="1:12" x14ac:dyDescent="0.25">
      <c r="A1622" s="2">
        <v>336064</v>
      </c>
      <c r="B1622" s="2" t="s">
        <v>4407</v>
      </c>
      <c r="C1622" s="2" t="s">
        <v>436</v>
      </c>
      <c r="D1622" s="2" t="s">
        <v>283</v>
      </c>
      <c r="E1622" s="2" t="s">
        <v>76</v>
      </c>
      <c r="F1622" s="2">
        <v>33325</v>
      </c>
      <c r="G1622" s="2" t="s">
        <v>920</v>
      </c>
      <c r="H1622" s="2" t="s">
        <v>16</v>
      </c>
      <c r="I1622" s="2" t="s">
        <v>201</v>
      </c>
      <c r="J1622" s="2" t="s">
        <v>15</v>
      </c>
      <c r="L1622" s="2" t="s">
        <v>50</v>
      </c>
    </row>
    <row r="1623" spans="1:12" x14ac:dyDescent="0.25">
      <c r="A1623" s="2">
        <v>336068</v>
      </c>
      <c r="B1623" s="2" t="s">
        <v>4092</v>
      </c>
      <c r="C1623" s="2" t="s">
        <v>211</v>
      </c>
      <c r="D1623" s="2" t="s">
        <v>1140</v>
      </c>
      <c r="E1623" s="2" t="s">
        <v>77</v>
      </c>
      <c r="F1623" s="2">
        <v>30980</v>
      </c>
      <c r="G1623" s="2" t="s">
        <v>1010</v>
      </c>
      <c r="H1623" s="2" t="s">
        <v>16</v>
      </c>
      <c r="I1623" s="2" t="s">
        <v>201</v>
      </c>
      <c r="J1623" s="2" t="s">
        <v>1231</v>
      </c>
      <c r="L1623" s="2" t="s">
        <v>30</v>
      </c>
    </row>
    <row r="1624" spans="1:12" x14ac:dyDescent="0.25">
      <c r="A1624" s="2">
        <v>336069</v>
      </c>
      <c r="B1624" s="2" t="s">
        <v>4408</v>
      </c>
      <c r="C1624" s="2" t="s">
        <v>757</v>
      </c>
      <c r="D1624" s="2" t="s">
        <v>615</v>
      </c>
      <c r="E1624" s="2" t="s">
        <v>77</v>
      </c>
      <c r="F1624" s="2">
        <v>36187</v>
      </c>
      <c r="G1624" s="2" t="s">
        <v>18</v>
      </c>
      <c r="H1624" s="2" t="s">
        <v>16</v>
      </c>
      <c r="I1624" s="2" t="s">
        <v>201</v>
      </c>
      <c r="J1624" s="2" t="s">
        <v>1231</v>
      </c>
      <c r="L1624" s="2" t="s">
        <v>18</v>
      </c>
    </row>
    <row r="1625" spans="1:12" x14ac:dyDescent="0.25">
      <c r="A1625" s="2">
        <v>336076</v>
      </c>
      <c r="B1625" s="2" t="s">
        <v>4093</v>
      </c>
      <c r="C1625" s="2" t="s">
        <v>524</v>
      </c>
      <c r="D1625" s="2" t="s">
        <v>1511</v>
      </c>
      <c r="E1625" s="2" t="s">
        <v>76</v>
      </c>
      <c r="F1625" s="2">
        <v>28497</v>
      </c>
      <c r="G1625" s="2" t="s">
        <v>40</v>
      </c>
      <c r="H1625" s="2" t="s">
        <v>16</v>
      </c>
      <c r="I1625" s="2" t="s">
        <v>201</v>
      </c>
      <c r="J1625" s="2" t="s">
        <v>1231</v>
      </c>
      <c r="L1625" s="2" t="s">
        <v>40</v>
      </c>
    </row>
    <row r="1626" spans="1:12" x14ac:dyDescent="0.25">
      <c r="A1626" s="2">
        <v>336083</v>
      </c>
      <c r="B1626" s="2" t="s">
        <v>4409</v>
      </c>
      <c r="C1626" s="2" t="s">
        <v>1133</v>
      </c>
      <c r="D1626" s="2" t="s">
        <v>864</v>
      </c>
      <c r="E1626" s="2" t="s">
        <v>76</v>
      </c>
      <c r="F1626" s="2">
        <v>36165</v>
      </c>
      <c r="G1626" s="2" t="s">
        <v>18</v>
      </c>
      <c r="H1626" s="2" t="s">
        <v>16</v>
      </c>
      <c r="I1626" s="2" t="s">
        <v>201</v>
      </c>
      <c r="J1626" s="2" t="s">
        <v>1231</v>
      </c>
      <c r="L1626" s="2" t="s">
        <v>30</v>
      </c>
    </row>
    <row r="1627" spans="1:12" x14ac:dyDescent="0.25">
      <c r="A1627" s="2">
        <v>336092</v>
      </c>
      <c r="B1627" s="2" t="s">
        <v>2745</v>
      </c>
      <c r="C1627" s="2" t="s">
        <v>379</v>
      </c>
      <c r="D1627" s="2" t="s">
        <v>502</v>
      </c>
      <c r="E1627" s="2" t="s">
        <v>77</v>
      </c>
      <c r="F1627" s="2">
        <v>36161</v>
      </c>
      <c r="G1627" s="2" t="s">
        <v>2604</v>
      </c>
      <c r="H1627" s="2" t="s">
        <v>16</v>
      </c>
      <c r="I1627" s="2" t="s">
        <v>201</v>
      </c>
      <c r="J1627" s="2" t="s">
        <v>1231</v>
      </c>
      <c r="L1627" s="2" t="s">
        <v>30</v>
      </c>
    </row>
    <row r="1628" spans="1:12" x14ac:dyDescent="0.25">
      <c r="A1628" s="2">
        <v>336093</v>
      </c>
      <c r="B1628" s="2" t="s">
        <v>2659</v>
      </c>
      <c r="C1628" s="2" t="s">
        <v>229</v>
      </c>
      <c r="D1628" s="2" t="s">
        <v>2660</v>
      </c>
      <c r="E1628" s="2" t="s">
        <v>76</v>
      </c>
      <c r="F1628" s="2">
        <v>34335</v>
      </c>
      <c r="G1628" s="2" t="s">
        <v>2661</v>
      </c>
      <c r="H1628" s="2" t="s">
        <v>16</v>
      </c>
      <c r="I1628" s="2" t="s">
        <v>201</v>
      </c>
      <c r="J1628" s="2" t="s">
        <v>1231</v>
      </c>
      <c r="L1628" s="2" t="s">
        <v>18</v>
      </c>
    </row>
    <row r="1629" spans="1:12" x14ac:dyDescent="0.25">
      <c r="A1629" s="2">
        <v>336094</v>
      </c>
      <c r="B1629" s="2" t="s">
        <v>4094</v>
      </c>
      <c r="C1629" s="2" t="s">
        <v>827</v>
      </c>
      <c r="D1629" s="2" t="s">
        <v>224</v>
      </c>
      <c r="E1629" s="2" t="s">
        <v>77</v>
      </c>
      <c r="F1629" s="2">
        <v>28775</v>
      </c>
      <c r="G1629" s="2" t="s">
        <v>37</v>
      </c>
      <c r="H1629" s="2" t="s">
        <v>16</v>
      </c>
      <c r="I1629" s="2" t="s">
        <v>201</v>
      </c>
      <c r="J1629" s="2" t="s">
        <v>1231</v>
      </c>
      <c r="L1629" s="2" t="s">
        <v>37</v>
      </c>
    </row>
    <row r="1630" spans="1:12" x14ac:dyDescent="0.25">
      <c r="A1630" s="2">
        <v>336101</v>
      </c>
      <c r="B1630" s="2" t="s">
        <v>2549</v>
      </c>
      <c r="C1630" s="2" t="s">
        <v>214</v>
      </c>
      <c r="D1630" s="2" t="s">
        <v>2550</v>
      </c>
      <c r="E1630" s="2" t="s">
        <v>76</v>
      </c>
      <c r="F1630" s="2">
        <v>34500</v>
      </c>
      <c r="G1630" s="2" t="s">
        <v>2551</v>
      </c>
      <c r="H1630" s="2" t="s">
        <v>16</v>
      </c>
      <c r="I1630" s="2" t="s">
        <v>201</v>
      </c>
    </row>
    <row r="1631" spans="1:12" x14ac:dyDescent="0.25">
      <c r="A1631" s="2">
        <v>336110</v>
      </c>
      <c r="B1631" s="2" t="s">
        <v>4095</v>
      </c>
      <c r="C1631" s="2" t="s">
        <v>396</v>
      </c>
      <c r="D1631" s="2" t="s">
        <v>937</v>
      </c>
      <c r="E1631" s="2" t="s">
        <v>77</v>
      </c>
      <c r="F1631" s="2">
        <v>33793</v>
      </c>
      <c r="G1631" s="2" t="s">
        <v>30</v>
      </c>
      <c r="H1631" s="2" t="s">
        <v>16</v>
      </c>
      <c r="I1631" s="2" t="s">
        <v>201</v>
      </c>
      <c r="J1631" s="2" t="s">
        <v>15</v>
      </c>
      <c r="L1631" s="2" t="s">
        <v>30</v>
      </c>
    </row>
    <row r="1632" spans="1:12" x14ac:dyDescent="0.25">
      <c r="A1632" s="2">
        <v>336112</v>
      </c>
      <c r="B1632" s="2" t="s">
        <v>4410</v>
      </c>
      <c r="C1632" s="2" t="s">
        <v>362</v>
      </c>
      <c r="D1632" s="2" t="s">
        <v>239</v>
      </c>
      <c r="E1632" s="2" t="s">
        <v>77</v>
      </c>
      <c r="F1632" s="2">
        <v>29262</v>
      </c>
      <c r="G1632" s="2" t="s">
        <v>18</v>
      </c>
      <c r="H1632" s="2" t="s">
        <v>16</v>
      </c>
      <c r="I1632" s="2" t="s">
        <v>201</v>
      </c>
      <c r="J1632" s="2" t="s">
        <v>1231</v>
      </c>
      <c r="L1632" s="2" t="s">
        <v>18</v>
      </c>
    </row>
    <row r="1633" spans="1:12" x14ac:dyDescent="0.25">
      <c r="A1633" s="2">
        <v>336136</v>
      </c>
      <c r="B1633" s="2" t="s">
        <v>3440</v>
      </c>
      <c r="C1633" s="2" t="s">
        <v>231</v>
      </c>
      <c r="D1633" s="2" t="s">
        <v>619</v>
      </c>
      <c r="E1633" s="2" t="s">
        <v>76</v>
      </c>
      <c r="F1633" s="2">
        <v>35826</v>
      </c>
      <c r="G1633" s="2" t="s">
        <v>1049</v>
      </c>
      <c r="H1633" s="2" t="s">
        <v>16</v>
      </c>
      <c r="I1633" s="2" t="s">
        <v>201</v>
      </c>
      <c r="J1633" s="2" t="s">
        <v>15</v>
      </c>
      <c r="L1633" s="2" t="s">
        <v>18</v>
      </c>
    </row>
    <row r="1634" spans="1:12" x14ac:dyDescent="0.25">
      <c r="A1634" s="2">
        <v>336143</v>
      </c>
      <c r="B1634" s="2" t="s">
        <v>2321</v>
      </c>
      <c r="C1634" s="2" t="s">
        <v>266</v>
      </c>
      <c r="D1634" s="2" t="s">
        <v>367</v>
      </c>
      <c r="E1634" s="2" t="s">
        <v>77</v>
      </c>
      <c r="F1634" s="2">
        <v>31813</v>
      </c>
      <c r="G1634" s="2" t="s">
        <v>67</v>
      </c>
      <c r="H1634" s="2" t="s">
        <v>16</v>
      </c>
      <c r="I1634" s="2" t="s">
        <v>201</v>
      </c>
      <c r="J1634" s="2" t="s">
        <v>1231</v>
      </c>
      <c r="L1634" s="2" t="s">
        <v>67</v>
      </c>
    </row>
    <row r="1635" spans="1:12" x14ac:dyDescent="0.25">
      <c r="A1635" s="2">
        <v>336156</v>
      </c>
      <c r="B1635" s="2" t="s">
        <v>4411</v>
      </c>
      <c r="C1635" s="2" t="s">
        <v>735</v>
      </c>
      <c r="D1635" s="2" t="s">
        <v>4412</v>
      </c>
      <c r="E1635" s="2" t="s">
        <v>77</v>
      </c>
      <c r="F1635" s="2">
        <v>20920</v>
      </c>
      <c r="G1635" s="2" t="s">
        <v>18</v>
      </c>
      <c r="H1635" s="2" t="s">
        <v>16</v>
      </c>
      <c r="I1635" s="2" t="s">
        <v>201</v>
      </c>
      <c r="J1635" s="2" t="s">
        <v>1231</v>
      </c>
      <c r="L1635" s="2" t="s">
        <v>18</v>
      </c>
    </row>
    <row r="1636" spans="1:12" x14ac:dyDescent="0.25">
      <c r="A1636" s="2">
        <v>336162</v>
      </c>
      <c r="B1636" s="2" t="s">
        <v>4413</v>
      </c>
      <c r="C1636" s="2" t="s">
        <v>221</v>
      </c>
      <c r="D1636" s="2" t="s">
        <v>1262</v>
      </c>
      <c r="E1636" s="2" t="s">
        <v>76</v>
      </c>
      <c r="F1636" s="2">
        <v>33613</v>
      </c>
      <c r="G1636" s="2" t="s">
        <v>37</v>
      </c>
      <c r="H1636" s="2" t="s">
        <v>16</v>
      </c>
      <c r="I1636" s="2" t="s">
        <v>201</v>
      </c>
      <c r="J1636" s="2" t="s">
        <v>1231</v>
      </c>
      <c r="L1636" s="2" t="s">
        <v>67</v>
      </c>
    </row>
    <row r="1637" spans="1:12" x14ac:dyDescent="0.25">
      <c r="A1637" s="2">
        <v>336226</v>
      </c>
      <c r="B1637" s="2" t="s">
        <v>3130</v>
      </c>
      <c r="C1637" s="2" t="s">
        <v>350</v>
      </c>
      <c r="D1637" s="2" t="s">
        <v>1377</v>
      </c>
      <c r="E1637" s="2" t="s">
        <v>76</v>
      </c>
      <c r="F1637" s="2">
        <v>27334</v>
      </c>
      <c r="G1637" s="2" t="s">
        <v>242</v>
      </c>
      <c r="H1637" s="2" t="s">
        <v>16</v>
      </c>
      <c r="I1637" s="2" t="s">
        <v>201</v>
      </c>
      <c r="J1637" s="2" t="s">
        <v>1231</v>
      </c>
      <c r="L1637" s="2" t="s">
        <v>67</v>
      </c>
    </row>
    <row r="1638" spans="1:12" x14ac:dyDescent="0.25">
      <c r="A1638" s="2">
        <v>336235</v>
      </c>
      <c r="B1638" s="2" t="s">
        <v>4096</v>
      </c>
      <c r="C1638" s="2" t="s">
        <v>347</v>
      </c>
      <c r="D1638" s="2" t="s">
        <v>325</v>
      </c>
      <c r="E1638" s="2" t="s">
        <v>76</v>
      </c>
      <c r="F1638" s="2">
        <v>36278</v>
      </c>
      <c r="G1638" s="2" t="s">
        <v>18</v>
      </c>
      <c r="H1638" s="2" t="s">
        <v>16</v>
      </c>
      <c r="I1638" s="2" t="s">
        <v>201</v>
      </c>
      <c r="J1638" s="2" t="s">
        <v>1268</v>
      </c>
      <c r="L1638" s="2" t="s">
        <v>18</v>
      </c>
    </row>
    <row r="1639" spans="1:12" x14ac:dyDescent="0.25">
      <c r="A1639" s="2">
        <v>336275</v>
      </c>
      <c r="B1639" s="2" t="s">
        <v>4097</v>
      </c>
      <c r="C1639" s="2" t="s">
        <v>483</v>
      </c>
      <c r="D1639" s="2" t="s">
        <v>367</v>
      </c>
      <c r="E1639" s="2" t="s">
        <v>76</v>
      </c>
      <c r="F1639" s="2">
        <v>34736</v>
      </c>
      <c r="G1639" s="2" t="s">
        <v>18</v>
      </c>
      <c r="H1639" s="2" t="s">
        <v>16</v>
      </c>
      <c r="I1639" s="2" t="s">
        <v>201</v>
      </c>
      <c r="J1639" s="2" t="s">
        <v>15</v>
      </c>
      <c r="L1639" s="2" t="s">
        <v>73</v>
      </c>
    </row>
    <row r="1640" spans="1:12" x14ac:dyDescent="0.25">
      <c r="A1640" s="2">
        <v>336276</v>
      </c>
      <c r="B1640" s="2" t="s">
        <v>4414</v>
      </c>
      <c r="C1640" s="2" t="s">
        <v>525</v>
      </c>
      <c r="D1640" s="2" t="s">
        <v>437</v>
      </c>
      <c r="E1640" s="2" t="s">
        <v>76</v>
      </c>
      <c r="F1640" s="2">
        <v>36487</v>
      </c>
      <c r="G1640" s="2" t="s">
        <v>213</v>
      </c>
      <c r="H1640" s="2" t="s">
        <v>16</v>
      </c>
      <c r="I1640" s="2" t="s">
        <v>201</v>
      </c>
      <c r="J1640" s="2" t="s">
        <v>15</v>
      </c>
      <c r="L1640" s="2" t="s">
        <v>18</v>
      </c>
    </row>
    <row r="1641" spans="1:12" x14ac:dyDescent="0.25">
      <c r="A1641" s="2">
        <v>336295</v>
      </c>
      <c r="B1641" s="2" t="s">
        <v>4415</v>
      </c>
      <c r="C1641" s="2" t="s">
        <v>273</v>
      </c>
      <c r="D1641" s="2" t="s">
        <v>374</v>
      </c>
      <c r="E1641" s="2" t="s">
        <v>76</v>
      </c>
      <c r="F1641" s="2">
        <v>35084</v>
      </c>
      <c r="G1641" s="2" t="s">
        <v>1018</v>
      </c>
      <c r="H1641" s="2" t="s">
        <v>16</v>
      </c>
      <c r="I1641" s="2" t="s">
        <v>201</v>
      </c>
      <c r="J1641" s="2" t="s">
        <v>1231</v>
      </c>
      <c r="L1641" s="2" t="s">
        <v>73</v>
      </c>
    </row>
    <row r="1642" spans="1:12" x14ac:dyDescent="0.25">
      <c r="A1642" s="2">
        <v>336311</v>
      </c>
      <c r="B1642" s="2" t="s">
        <v>1036</v>
      </c>
      <c r="C1642" s="2" t="s">
        <v>246</v>
      </c>
      <c r="D1642" s="2" t="s">
        <v>1475</v>
      </c>
      <c r="E1642" s="2" t="s">
        <v>76</v>
      </c>
      <c r="F1642" s="2">
        <v>34194</v>
      </c>
      <c r="G1642" s="2" t="s">
        <v>18</v>
      </c>
      <c r="H1642" s="2" t="s">
        <v>16</v>
      </c>
      <c r="I1642" s="2" t="s">
        <v>201</v>
      </c>
      <c r="J1642" s="2" t="s">
        <v>15</v>
      </c>
      <c r="L1642" s="2" t="s">
        <v>18</v>
      </c>
    </row>
    <row r="1643" spans="1:12" x14ac:dyDescent="0.25">
      <c r="A1643" s="2">
        <v>336329</v>
      </c>
      <c r="B1643" s="2" t="s">
        <v>2812</v>
      </c>
      <c r="C1643" s="2" t="s">
        <v>254</v>
      </c>
      <c r="D1643" s="2" t="s">
        <v>1833</v>
      </c>
      <c r="E1643" s="2" t="s">
        <v>76</v>
      </c>
      <c r="F1643" s="2">
        <v>35750</v>
      </c>
      <c r="G1643" s="2" t="s">
        <v>442</v>
      </c>
      <c r="H1643" s="2" t="s">
        <v>19</v>
      </c>
      <c r="I1643" s="2" t="s">
        <v>201</v>
      </c>
      <c r="J1643" s="2" t="s">
        <v>15</v>
      </c>
      <c r="L1643" s="2" t="s">
        <v>73</v>
      </c>
    </row>
    <row r="1644" spans="1:12" x14ac:dyDescent="0.25">
      <c r="A1644" s="2">
        <v>336334</v>
      </c>
      <c r="B1644" s="2" t="s">
        <v>3143</v>
      </c>
      <c r="C1644" s="2" t="s">
        <v>331</v>
      </c>
      <c r="D1644" s="2" t="s">
        <v>323</v>
      </c>
      <c r="E1644" s="2" t="s">
        <v>76</v>
      </c>
      <c r="F1644" s="2">
        <v>35824</v>
      </c>
      <c r="G1644" s="2" t="s">
        <v>18</v>
      </c>
      <c r="H1644" s="2" t="s">
        <v>19</v>
      </c>
      <c r="I1644" s="2" t="s">
        <v>201</v>
      </c>
      <c r="J1644" s="2" t="s">
        <v>1231</v>
      </c>
      <c r="L1644" s="2" t="s">
        <v>18</v>
      </c>
    </row>
    <row r="1645" spans="1:12" x14ac:dyDescent="0.25">
      <c r="A1645" s="2">
        <v>336335</v>
      </c>
      <c r="B1645" s="2" t="s">
        <v>3295</v>
      </c>
      <c r="C1645" s="2" t="s">
        <v>3296</v>
      </c>
      <c r="D1645" s="2" t="s">
        <v>832</v>
      </c>
      <c r="E1645" s="2" t="s">
        <v>76</v>
      </c>
      <c r="F1645" s="2">
        <v>35113</v>
      </c>
      <c r="G1645" s="2" t="s">
        <v>18</v>
      </c>
      <c r="H1645" s="2" t="s">
        <v>16</v>
      </c>
      <c r="I1645" s="2" t="s">
        <v>201</v>
      </c>
      <c r="J1645" s="2" t="s">
        <v>15</v>
      </c>
      <c r="L1645" s="2" t="s">
        <v>18</v>
      </c>
    </row>
    <row r="1646" spans="1:12" x14ac:dyDescent="0.25">
      <c r="A1646" s="2">
        <v>336337</v>
      </c>
      <c r="B1646" s="2" t="s">
        <v>4416</v>
      </c>
      <c r="C1646" s="2" t="s">
        <v>252</v>
      </c>
      <c r="D1646" s="2" t="s">
        <v>272</v>
      </c>
      <c r="E1646" s="2" t="s">
        <v>76</v>
      </c>
      <c r="F1646" s="2">
        <v>29654</v>
      </c>
      <c r="G1646" s="2" t="s">
        <v>18</v>
      </c>
      <c r="H1646" s="2" t="s">
        <v>19</v>
      </c>
      <c r="I1646" s="2" t="s">
        <v>201</v>
      </c>
      <c r="J1646" s="2" t="s">
        <v>1231</v>
      </c>
      <c r="L1646" s="2" t="s">
        <v>18</v>
      </c>
    </row>
    <row r="1647" spans="1:12" x14ac:dyDescent="0.25">
      <c r="A1647" s="2">
        <v>336360</v>
      </c>
      <c r="B1647" s="2" t="s">
        <v>2669</v>
      </c>
      <c r="C1647" s="2" t="s">
        <v>341</v>
      </c>
      <c r="D1647" s="2" t="s">
        <v>2670</v>
      </c>
      <c r="E1647" s="2" t="s">
        <v>76</v>
      </c>
      <c r="F1647" s="2">
        <v>32152</v>
      </c>
      <c r="G1647" s="2" t="s">
        <v>2017</v>
      </c>
      <c r="H1647" s="2" t="s">
        <v>19</v>
      </c>
      <c r="I1647" s="2" t="s">
        <v>201</v>
      </c>
      <c r="J1647" s="2" t="s">
        <v>1231</v>
      </c>
      <c r="L1647" s="2" t="s">
        <v>73</v>
      </c>
    </row>
    <row r="1648" spans="1:12" x14ac:dyDescent="0.25">
      <c r="A1648" s="2">
        <v>336367</v>
      </c>
      <c r="B1648" s="2" t="s">
        <v>3384</v>
      </c>
      <c r="C1648" s="2" t="s">
        <v>2805</v>
      </c>
      <c r="D1648" s="2" t="s">
        <v>515</v>
      </c>
      <c r="E1648" s="2" t="s">
        <v>76</v>
      </c>
      <c r="F1648" s="2">
        <v>28166</v>
      </c>
      <c r="G1648" s="2" t="s">
        <v>786</v>
      </c>
      <c r="H1648" s="2" t="s">
        <v>16</v>
      </c>
      <c r="I1648" s="2" t="s">
        <v>201</v>
      </c>
      <c r="J1648" s="2" t="s">
        <v>15</v>
      </c>
      <c r="L1648" s="2" t="s">
        <v>67</v>
      </c>
    </row>
    <row r="1649" spans="1:12" x14ac:dyDescent="0.25">
      <c r="A1649" s="2">
        <v>336371</v>
      </c>
      <c r="B1649" s="2" t="s">
        <v>4098</v>
      </c>
      <c r="C1649" s="2" t="s">
        <v>229</v>
      </c>
      <c r="D1649" s="2" t="s">
        <v>952</v>
      </c>
      <c r="E1649" s="2" t="s">
        <v>77</v>
      </c>
      <c r="F1649" s="2">
        <v>33578</v>
      </c>
      <c r="G1649" s="2" t="s">
        <v>18</v>
      </c>
      <c r="H1649" s="2" t="s">
        <v>19</v>
      </c>
      <c r="I1649" s="2" t="s">
        <v>201</v>
      </c>
      <c r="J1649" s="2" t="s">
        <v>15</v>
      </c>
      <c r="L1649" s="2" t="s">
        <v>18</v>
      </c>
    </row>
    <row r="1650" spans="1:12" x14ac:dyDescent="0.25">
      <c r="A1650" s="2">
        <v>336386</v>
      </c>
      <c r="B1650" s="2" t="s">
        <v>4417</v>
      </c>
      <c r="C1650" s="2" t="s">
        <v>341</v>
      </c>
      <c r="D1650" s="2" t="s">
        <v>704</v>
      </c>
      <c r="E1650" s="2" t="s">
        <v>77</v>
      </c>
      <c r="F1650" s="2">
        <v>31805</v>
      </c>
      <c r="G1650" s="2" t="s">
        <v>710</v>
      </c>
      <c r="H1650" s="2" t="s">
        <v>16</v>
      </c>
      <c r="I1650" s="2" t="s">
        <v>201</v>
      </c>
      <c r="J1650" s="2" t="s">
        <v>1231</v>
      </c>
      <c r="L1650" s="2" t="s">
        <v>70</v>
      </c>
    </row>
    <row r="1651" spans="1:12" x14ac:dyDescent="0.25">
      <c r="A1651" s="2">
        <v>336389</v>
      </c>
      <c r="B1651" s="2" t="s">
        <v>4418</v>
      </c>
      <c r="C1651" s="2" t="s">
        <v>517</v>
      </c>
      <c r="D1651" s="2" t="s">
        <v>292</v>
      </c>
      <c r="E1651" s="2" t="s">
        <v>77</v>
      </c>
      <c r="F1651" s="2">
        <v>35388</v>
      </c>
      <c r="G1651" s="2" t="s">
        <v>18</v>
      </c>
      <c r="H1651" s="2" t="s">
        <v>16</v>
      </c>
      <c r="I1651" s="2" t="s">
        <v>201</v>
      </c>
      <c r="J1651" s="2" t="s">
        <v>1231</v>
      </c>
      <c r="L1651" s="2" t="s">
        <v>18</v>
      </c>
    </row>
    <row r="1652" spans="1:12" x14ac:dyDescent="0.25">
      <c r="A1652" s="2">
        <v>336391</v>
      </c>
      <c r="B1652" s="2" t="s">
        <v>2689</v>
      </c>
      <c r="C1652" s="2" t="s">
        <v>225</v>
      </c>
      <c r="D1652" s="2" t="s">
        <v>743</v>
      </c>
      <c r="E1652" s="2" t="s">
        <v>77</v>
      </c>
      <c r="F1652" s="2">
        <v>35070</v>
      </c>
      <c r="G1652" s="2" t="s">
        <v>18</v>
      </c>
      <c r="H1652" s="2" t="s">
        <v>16</v>
      </c>
      <c r="I1652" s="2" t="s">
        <v>201</v>
      </c>
      <c r="J1652" s="2" t="s">
        <v>1231</v>
      </c>
      <c r="L1652" s="2" t="s">
        <v>18</v>
      </c>
    </row>
    <row r="1653" spans="1:12" x14ac:dyDescent="0.25">
      <c r="A1653" s="2">
        <v>336396</v>
      </c>
      <c r="B1653" s="2" t="s">
        <v>4419</v>
      </c>
      <c r="C1653" s="2" t="s">
        <v>455</v>
      </c>
      <c r="D1653" s="2" t="s">
        <v>1270</v>
      </c>
      <c r="E1653" s="2" t="s">
        <v>77</v>
      </c>
      <c r="F1653" s="2">
        <v>34953</v>
      </c>
      <c r="G1653" s="2" t="s">
        <v>18</v>
      </c>
      <c r="H1653" s="2" t="s">
        <v>16</v>
      </c>
      <c r="I1653" s="2" t="s">
        <v>201</v>
      </c>
      <c r="J1653" s="2" t="s">
        <v>1231</v>
      </c>
      <c r="L1653" s="2" t="s">
        <v>30</v>
      </c>
    </row>
    <row r="1654" spans="1:12" x14ac:dyDescent="0.25">
      <c r="A1654" s="2">
        <v>336426</v>
      </c>
      <c r="B1654" s="2" t="s">
        <v>2312</v>
      </c>
      <c r="C1654" s="2" t="s">
        <v>1252</v>
      </c>
      <c r="D1654" s="2" t="s">
        <v>447</v>
      </c>
      <c r="E1654" s="2" t="s">
        <v>76</v>
      </c>
      <c r="F1654" s="2">
        <v>31303</v>
      </c>
      <c r="G1654" s="2" t="s">
        <v>284</v>
      </c>
      <c r="H1654" s="2" t="s">
        <v>16</v>
      </c>
      <c r="I1654" s="2" t="s">
        <v>201</v>
      </c>
      <c r="J1654" s="2" t="s">
        <v>1231</v>
      </c>
      <c r="L1654" s="2" t="s">
        <v>30</v>
      </c>
    </row>
    <row r="1655" spans="1:12" x14ac:dyDescent="0.25">
      <c r="A1655" s="2">
        <v>336435</v>
      </c>
      <c r="B1655" s="2" t="s">
        <v>4101</v>
      </c>
      <c r="C1655" s="2" t="s">
        <v>4102</v>
      </c>
      <c r="D1655" s="2" t="s">
        <v>4103</v>
      </c>
      <c r="E1655" s="2" t="s">
        <v>77</v>
      </c>
      <c r="F1655" s="2">
        <v>29455</v>
      </c>
      <c r="G1655" s="2" t="s">
        <v>4104</v>
      </c>
      <c r="H1655" s="2" t="s">
        <v>16</v>
      </c>
      <c r="I1655" s="2" t="s">
        <v>201</v>
      </c>
      <c r="J1655" s="2" t="s">
        <v>1231</v>
      </c>
      <c r="L1655" s="2" t="s">
        <v>18</v>
      </c>
    </row>
    <row r="1656" spans="1:12" x14ac:dyDescent="0.25">
      <c r="A1656" s="2">
        <v>336484</v>
      </c>
      <c r="B1656" s="2" t="s">
        <v>4420</v>
      </c>
      <c r="C1656" s="2" t="s">
        <v>4421</v>
      </c>
      <c r="D1656" s="2" t="s">
        <v>237</v>
      </c>
      <c r="E1656" s="2" t="s">
        <v>77</v>
      </c>
      <c r="F1656" s="2">
        <v>31071</v>
      </c>
      <c r="G1656" s="2" t="s">
        <v>213</v>
      </c>
      <c r="H1656" s="2" t="s">
        <v>16</v>
      </c>
      <c r="I1656" s="2" t="s">
        <v>201</v>
      </c>
      <c r="J1656" s="2" t="s">
        <v>1231</v>
      </c>
      <c r="L1656" s="2" t="s">
        <v>18</v>
      </c>
    </row>
    <row r="1657" spans="1:12" x14ac:dyDescent="0.25">
      <c r="A1657" s="2">
        <v>336485</v>
      </c>
      <c r="B1657" s="2" t="s">
        <v>3144</v>
      </c>
      <c r="C1657" s="2" t="s">
        <v>986</v>
      </c>
      <c r="D1657" s="2" t="s">
        <v>909</v>
      </c>
      <c r="E1657" s="2" t="s">
        <v>77</v>
      </c>
      <c r="F1657" s="2">
        <v>32322</v>
      </c>
      <c r="G1657" s="2" t="s">
        <v>70</v>
      </c>
      <c r="H1657" s="2" t="s">
        <v>16</v>
      </c>
      <c r="I1657" s="2" t="s">
        <v>201</v>
      </c>
      <c r="J1657" s="2" t="s">
        <v>1231</v>
      </c>
      <c r="L1657" s="2" t="s">
        <v>70</v>
      </c>
    </row>
    <row r="1658" spans="1:12" x14ac:dyDescent="0.25">
      <c r="A1658" s="2">
        <v>336490</v>
      </c>
      <c r="B1658" s="2" t="s">
        <v>2777</v>
      </c>
      <c r="C1658" s="2" t="s">
        <v>682</v>
      </c>
      <c r="D1658" s="2" t="s">
        <v>816</v>
      </c>
      <c r="E1658" s="2" t="s">
        <v>77</v>
      </c>
      <c r="F1658" s="2">
        <v>34148</v>
      </c>
      <c r="G1658" s="2" t="s">
        <v>431</v>
      </c>
      <c r="H1658" s="2" t="s">
        <v>16</v>
      </c>
      <c r="I1658" s="2" t="s">
        <v>201</v>
      </c>
      <c r="J1658" s="2" t="s">
        <v>15</v>
      </c>
      <c r="L1658" s="2" t="s">
        <v>30</v>
      </c>
    </row>
    <row r="1659" spans="1:12" x14ac:dyDescent="0.25">
      <c r="A1659" s="2">
        <v>336532</v>
      </c>
      <c r="B1659" s="2" t="s">
        <v>2445</v>
      </c>
      <c r="C1659" s="2" t="s">
        <v>229</v>
      </c>
      <c r="D1659" s="2" t="s">
        <v>748</v>
      </c>
      <c r="E1659" s="2" t="s">
        <v>77</v>
      </c>
      <c r="F1659" s="2">
        <v>32748</v>
      </c>
      <c r="G1659" s="2" t="s">
        <v>227</v>
      </c>
      <c r="H1659" s="2" t="s">
        <v>16</v>
      </c>
      <c r="I1659" s="2" t="s">
        <v>201</v>
      </c>
      <c r="J1659" s="2" t="s">
        <v>1231</v>
      </c>
      <c r="L1659" s="2" t="s">
        <v>18</v>
      </c>
    </row>
    <row r="1660" spans="1:12" x14ac:dyDescent="0.25">
      <c r="A1660" s="2">
        <v>336538</v>
      </c>
      <c r="B1660" s="2" t="s">
        <v>2642</v>
      </c>
      <c r="C1660" s="2" t="s">
        <v>705</v>
      </c>
      <c r="D1660" s="2" t="s">
        <v>380</v>
      </c>
      <c r="E1660" s="2" t="s">
        <v>76</v>
      </c>
      <c r="F1660" s="2">
        <v>36161</v>
      </c>
      <c r="G1660" s="2" t="s">
        <v>18</v>
      </c>
      <c r="H1660" s="2" t="s">
        <v>16</v>
      </c>
      <c r="I1660" s="2" t="s">
        <v>201</v>
      </c>
      <c r="J1660" s="2" t="s">
        <v>15</v>
      </c>
      <c r="L1660" s="2" t="s">
        <v>1736</v>
      </c>
    </row>
    <row r="1661" spans="1:12" x14ac:dyDescent="0.25">
      <c r="A1661" s="2">
        <v>336552</v>
      </c>
      <c r="B1661" s="2" t="s">
        <v>4422</v>
      </c>
      <c r="C1661" s="2" t="s">
        <v>589</v>
      </c>
      <c r="D1661" s="2" t="s">
        <v>312</v>
      </c>
      <c r="E1661" s="2" t="s">
        <v>76</v>
      </c>
      <c r="F1661" s="2">
        <v>36369</v>
      </c>
      <c r="G1661" s="2" t="s">
        <v>1113</v>
      </c>
      <c r="H1661" s="2" t="s">
        <v>16</v>
      </c>
      <c r="I1661" s="2" t="s">
        <v>201</v>
      </c>
      <c r="J1661" s="2" t="s">
        <v>15</v>
      </c>
      <c r="L1661" s="2" t="s">
        <v>1736</v>
      </c>
    </row>
    <row r="1662" spans="1:12" x14ac:dyDescent="0.25">
      <c r="A1662" s="2">
        <v>336555</v>
      </c>
      <c r="B1662" s="2" t="s">
        <v>2771</v>
      </c>
      <c r="C1662" s="2" t="s">
        <v>541</v>
      </c>
      <c r="D1662" s="2" t="s">
        <v>1126</v>
      </c>
      <c r="E1662" s="2" t="s">
        <v>77</v>
      </c>
      <c r="F1662" s="2">
        <v>35487</v>
      </c>
      <c r="G1662" s="2" t="s">
        <v>18</v>
      </c>
      <c r="H1662" s="2" t="s">
        <v>16</v>
      </c>
      <c r="I1662" s="2" t="s">
        <v>201</v>
      </c>
      <c r="J1662" s="2" t="s">
        <v>15</v>
      </c>
      <c r="L1662" s="2" t="s">
        <v>18</v>
      </c>
    </row>
    <row r="1663" spans="1:12" x14ac:dyDescent="0.25">
      <c r="A1663" s="2">
        <v>336562</v>
      </c>
      <c r="B1663" s="2" t="s">
        <v>4423</v>
      </c>
      <c r="C1663" s="2" t="s">
        <v>1391</v>
      </c>
      <c r="D1663" s="2" t="s">
        <v>375</v>
      </c>
      <c r="E1663" s="2" t="s">
        <v>77</v>
      </c>
      <c r="F1663" s="2">
        <v>34778</v>
      </c>
      <c r="G1663" s="2" t="s">
        <v>1587</v>
      </c>
      <c r="H1663" s="2" t="s">
        <v>16</v>
      </c>
      <c r="I1663" s="2" t="s">
        <v>201</v>
      </c>
      <c r="J1663" s="2" t="s">
        <v>1231</v>
      </c>
      <c r="L1663" s="2" t="s">
        <v>40</v>
      </c>
    </row>
    <row r="1664" spans="1:12" x14ac:dyDescent="0.25">
      <c r="A1664" s="2">
        <v>336570</v>
      </c>
      <c r="B1664" s="2" t="s">
        <v>4105</v>
      </c>
      <c r="C1664" s="2" t="s">
        <v>293</v>
      </c>
      <c r="D1664" s="2" t="s">
        <v>2205</v>
      </c>
      <c r="E1664" s="2" t="s">
        <v>77</v>
      </c>
      <c r="F1664" s="2">
        <v>33642</v>
      </c>
      <c r="G1664" s="2" t="s">
        <v>249</v>
      </c>
      <c r="H1664" s="2" t="s">
        <v>16</v>
      </c>
      <c r="I1664" s="2" t="s">
        <v>201</v>
      </c>
      <c r="J1664" s="2" t="s">
        <v>1231</v>
      </c>
      <c r="L1664" s="2" t="s">
        <v>18</v>
      </c>
    </row>
    <row r="1665" spans="1:12" x14ac:dyDescent="0.25">
      <c r="A1665" s="2">
        <v>336576</v>
      </c>
      <c r="B1665" s="2" t="s">
        <v>4424</v>
      </c>
      <c r="C1665" s="2" t="s">
        <v>291</v>
      </c>
      <c r="D1665" s="2" t="s">
        <v>1059</v>
      </c>
      <c r="E1665" s="2" t="s">
        <v>77</v>
      </c>
      <c r="F1665" s="2">
        <v>30996</v>
      </c>
      <c r="G1665" s="2" t="s">
        <v>18</v>
      </c>
      <c r="H1665" s="2" t="s">
        <v>16</v>
      </c>
      <c r="I1665" s="2" t="s">
        <v>201</v>
      </c>
      <c r="J1665" s="2" t="s">
        <v>1231</v>
      </c>
      <c r="L1665" s="2" t="s">
        <v>18</v>
      </c>
    </row>
    <row r="1666" spans="1:12" x14ac:dyDescent="0.25">
      <c r="A1666" s="2">
        <v>336577</v>
      </c>
      <c r="B1666" s="2" t="s">
        <v>2885</v>
      </c>
      <c r="C1666" s="2" t="s">
        <v>2886</v>
      </c>
      <c r="D1666" s="2" t="s">
        <v>2887</v>
      </c>
      <c r="E1666" s="2" t="s">
        <v>77</v>
      </c>
      <c r="F1666" s="2">
        <v>29952</v>
      </c>
      <c r="G1666" s="2" t="s">
        <v>2888</v>
      </c>
      <c r="H1666" s="2" t="s">
        <v>16</v>
      </c>
      <c r="I1666" s="2" t="s">
        <v>201</v>
      </c>
      <c r="J1666" s="2" t="s">
        <v>15</v>
      </c>
      <c r="L1666" s="2" t="s">
        <v>30</v>
      </c>
    </row>
    <row r="1667" spans="1:12" x14ac:dyDescent="0.25">
      <c r="A1667" s="2">
        <v>336584</v>
      </c>
      <c r="B1667" s="2" t="s">
        <v>3029</v>
      </c>
      <c r="C1667" s="2" t="s">
        <v>331</v>
      </c>
      <c r="D1667" s="2" t="s">
        <v>322</v>
      </c>
      <c r="E1667" s="2" t="s">
        <v>76</v>
      </c>
      <c r="F1667" s="2">
        <v>33397</v>
      </c>
      <c r="G1667" s="2" t="s">
        <v>2218</v>
      </c>
      <c r="H1667" s="2" t="s">
        <v>16</v>
      </c>
      <c r="I1667" s="2" t="s">
        <v>201</v>
      </c>
      <c r="J1667" s="2" t="s">
        <v>15</v>
      </c>
      <c r="L1667" s="2" t="s">
        <v>18</v>
      </c>
    </row>
    <row r="1668" spans="1:12" x14ac:dyDescent="0.25">
      <c r="A1668" s="2">
        <v>336589</v>
      </c>
      <c r="B1668" s="2" t="s">
        <v>4425</v>
      </c>
      <c r="C1668" s="2" t="s">
        <v>1133</v>
      </c>
      <c r="D1668" s="2" t="s">
        <v>383</v>
      </c>
      <c r="E1668" s="2" t="s">
        <v>77</v>
      </c>
      <c r="F1668" s="2">
        <v>36330</v>
      </c>
      <c r="G1668" s="2" t="s">
        <v>18</v>
      </c>
      <c r="H1668" s="2" t="s">
        <v>16</v>
      </c>
      <c r="I1668" s="2" t="s">
        <v>201</v>
      </c>
      <c r="J1668" s="2" t="s">
        <v>15</v>
      </c>
      <c r="L1668" s="2" t="s">
        <v>30</v>
      </c>
    </row>
    <row r="1669" spans="1:12" x14ac:dyDescent="0.25">
      <c r="A1669" s="2">
        <v>336590</v>
      </c>
      <c r="B1669" s="2" t="s">
        <v>4106</v>
      </c>
      <c r="C1669" s="2" t="s">
        <v>214</v>
      </c>
      <c r="D1669" s="2" t="s">
        <v>439</v>
      </c>
      <c r="E1669" s="2" t="s">
        <v>77</v>
      </c>
      <c r="F1669" s="2">
        <v>35796</v>
      </c>
      <c r="G1669" s="2" t="s">
        <v>18</v>
      </c>
      <c r="H1669" s="2" t="s">
        <v>16</v>
      </c>
      <c r="I1669" s="2" t="s">
        <v>201</v>
      </c>
      <c r="J1669" s="2" t="s">
        <v>1231</v>
      </c>
      <c r="L1669" s="2" t="s">
        <v>30</v>
      </c>
    </row>
    <row r="1670" spans="1:12" x14ac:dyDescent="0.25">
      <c r="A1670" s="2">
        <v>336592</v>
      </c>
      <c r="B1670" s="2" t="s">
        <v>3060</v>
      </c>
      <c r="C1670" s="2" t="s">
        <v>229</v>
      </c>
      <c r="D1670" s="2" t="s">
        <v>502</v>
      </c>
      <c r="E1670" s="2" t="s">
        <v>77</v>
      </c>
      <c r="F1670" s="2">
        <v>33604</v>
      </c>
      <c r="G1670" s="2" t="s">
        <v>58</v>
      </c>
      <c r="H1670" s="2" t="s">
        <v>16</v>
      </c>
      <c r="I1670" s="2" t="s">
        <v>201</v>
      </c>
      <c r="J1670" s="2" t="s">
        <v>1231</v>
      </c>
      <c r="L1670" s="2" t="s">
        <v>58</v>
      </c>
    </row>
    <row r="1671" spans="1:12" x14ac:dyDescent="0.25">
      <c r="A1671" s="2">
        <v>336593</v>
      </c>
      <c r="B1671" s="2" t="s">
        <v>4426</v>
      </c>
      <c r="C1671" s="2" t="s">
        <v>334</v>
      </c>
      <c r="D1671" s="2" t="s">
        <v>539</v>
      </c>
      <c r="E1671" s="2" t="s">
        <v>77</v>
      </c>
      <c r="F1671" s="2">
        <v>31925</v>
      </c>
      <c r="G1671" s="2" t="s">
        <v>58</v>
      </c>
      <c r="H1671" s="2" t="s">
        <v>16</v>
      </c>
      <c r="I1671" s="2" t="s">
        <v>201</v>
      </c>
      <c r="J1671" s="2" t="s">
        <v>1231</v>
      </c>
      <c r="L1671" s="2" t="s">
        <v>58</v>
      </c>
    </row>
    <row r="1672" spans="1:12" x14ac:dyDescent="0.25">
      <c r="A1672" s="2">
        <v>336606</v>
      </c>
      <c r="B1672" s="2" t="s">
        <v>3441</v>
      </c>
      <c r="C1672" s="2" t="s">
        <v>905</v>
      </c>
      <c r="D1672" s="2" t="s">
        <v>937</v>
      </c>
      <c r="E1672" s="2" t="s">
        <v>77</v>
      </c>
      <c r="F1672" s="2">
        <v>28906</v>
      </c>
      <c r="G1672" s="2" t="s">
        <v>494</v>
      </c>
      <c r="H1672" s="2" t="s">
        <v>16</v>
      </c>
      <c r="I1672" s="2" t="s">
        <v>201</v>
      </c>
      <c r="J1672" s="2" t="s">
        <v>1231</v>
      </c>
      <c r="L1672" s="2" t="s">
        <v>30</v>
      </c>
    </row>
    <row r="1673" spans="1:12" x14ac:dyDescent="0.25">
      <c r="A1673" s="2">
        <v>336614</v>
      </c>
      <c r="B1673" s="2" t="s">
        <v>4429</v>
      </c>
      <c r="C1673" s="2" t="s">
        <v>581</v>
      </c>
      <c r="D1673" s="2" t="s">
        <v>886</v>
      </c>
      <c r="E1673" s="2" t="s">
        <v>76</v>
      </c>
      <c r="F1673" s="2">
        <v>35943</v>
      </c>
      <c r="G1673" s="2" t="s">
        <v>776</v>
      </c>
      <c r="H1673" s="2" t="s">
        <v>16</v>
      </c>
      <c r="I1673" s="2" t="s">
        <v>201</v>
      </c>
      <c r="J1673" s="2" t="s">
        <v>15</v>
      </c>
      <c r="L1673" s="2" t="s">
        <v>67</v>
      </c>
    </row>
    <row r="1674" spans="1:12" x14ac:dyDescent="0.25">
      <c r="A1674" s="2">
        <v>336615</v>
      </c>
      <c r="B1674" s="2" t="s">
        <v>4430</v>
      </c>
      <c r="C1674" s="2" t="s">
        <v>664</v>
      </c>
      <c r="D1674" s="2" t="s">
        <v>1533</v>
      </c>
      <c r="E1674" s="2" t="s">
        <v>77</v>
      </c>
      <c r="F1674" s="2">
        <v>33455</v>
      </c>
      <c r="G1674" s="2" t="s">
        <v>70</v>
      </c>
      <c r="H1674" s="2" t="s">
        <v>16</v>
      </c>
      <c r="I1674" s="2" t="s">
        <v>201</v>
      </c>
      <c r="J1674" s="2" t="s">
        <v>1231</v>
      </c>
      <c r="L1674" s="2" t="s">
        <v>70</v>
      </c>
    </row>
    <row r="1675" spans="1:12" x14ac:dyDescent="0.25">
      <c r="A1675" s="2">
        <v>336629</v>
      </c>
      <c r="B1675" s="2" t="s">
        <v>4431</v>
      </c>
      <c r="C1675" s="2" t="s">
        <v>2320</v>
      </c>
      <c r="D1675" s="2" t="s">
        <v>523</v>
      </c>
      <c r="E1675" s="2" t="s">
        <v>77</v>
      </c>
      <c r="F1675" s="2">
        <v>34335</v>
      </c>
      <c r="G1675" s="2" t="s">
        <v>4432</v>
      </c>
      <c r="H1675" s="2" t="s">
        <v>16</v>
      </c>
      <c r="I1675" s="2" t="s">
        <v>201</v>
      </c>
      <c r="J1675" s="2" t="s">
        <v>1231</v>
      </c>
      <c r="L1675" s="2" t="s">
        <v>27</v>
      </c>
    </row>
    <row r="1676" spans="1:12" x14ac:dyDescent="0.25">
      <c r="A1676" s="2">
        <v>336644</v>
      </c>
      <c r="B1676" s="2" t="s">
        <v>3061</v>
      </c>
      <c r="C1676" s="2" t="s">
        <v>211</v>
      </c>
      <c r="D1676" s="2" t="s">
        <v>1489</v>
      </c>
      <c r="E1676" s="2" t="s">
        <v>77</v>
      </c>
      <c r="F1676" s="2">
        <v>31619</v>
      </c>
      <c r="G1676" s="2" t="s">
        <v>464</v>
      </c>
      <c r="H1676" s="2" t="s">
        <v>16</v>
      </c>
      <c r="I1676" s="2" t="s">
        <v>201</v>
      </c>
      <c r="J1676" s="2" t="s">
        <v>15</v>
      </c>
      <c r="L1676" s="2" t="s">
        <v>18</v>
      </c>
    </row>
    <row r="1677" spans="1:12" x14ac:dyDescent="0.25">
      <c r="A1677" s="2">
        <v>336681</v>
      </c>
      <c r="B1677" s="2" t="s">
        <v>2813</v>
      </c>
      <c r="C1677" s="2" t="s">
        <v>1477</v>
      </c>
      <c r="D1677" s="2" t="s">
        <v>462</v>
      </c>
      <c r="E1677" s="2" t="s">
        <v>77</v>
      </c>
      <c r="F1677" s="2">
        <v>30684</v>
      </c>
      <c r="G1677" s="2" t="s">
        <v>2814</v>
      </c>
      <c r="H1677" s="2" t="s">
        <v>16</v>
      </c>
      <c r="I1677" s="2" t="s">
        <v>201</v>
      </c>
      <c r="J1677" s="2" t="s">
        <v>15</v>
      </c>
      <c r="L1677" s="2" t="s">
        <v>70</v>
      </c>
    </row>
    <row r="1678" spans="1:12" x14ac:dyDescent="0.25">
      <c r="A1678" s="2">
        <v>336686</v>
      </c>
      <c r="B1678" s="2" t="s">
        <v>3009</v>
      </c>
      <c r="C1678" s="2" t="s">
        <v>1251</v>
      </c>
      <c r="D1678" s="2" t="s">
        <v>1875</v>
      </c>
      <c r="E1678" s="2" t="s">
        <v>77</v>
      </c>
      <c r="F1678" s="2">
        <v>36526</v>
      </c>
      <c r="G1678" s="2" t="s">
        <v>588</v>
      </c>
      <c r="H1678" s="2" t="s">
        <v>16</v>
      </c>
      <c r="I1678" s="2" t="s">
        <v>201</v>
      </c>
      <c r="J1678" s="2" t="s">
        <v>15</v>
      </c>
      <c r="L1678" s="2" t="s">
        <v>73</v>
      </c>
    </row>
    <row r="1679" spans="1:12" x14ac:dyDescent="0.25">
      <c r="A1679" s="2">
        <v>336701</v>
      </c>
      <c r="B1679" s="2" t="s">
        <v>4107</v>
      </c>
      <c r="C1679" s="2" t="s">
        <v>371</v>
      </c>
      <c r="D1679" s="2" t="s">
        <v>476</v>
      </c>
      <c r="E1679" s="2" t="s">
        <v>77</v>
      </c>
      <c r="F1679" s="2">
        <v>33597</v>
      </c>
      <c r="G1679" s="2" t="s">
        <v>245</v>
      </c>
      <c r="H1679" s="2" t="s">
        <v>16</v>
      </c>
      <c r="I1679" s="2" t="s">
        <v>201</v>
      </c>
      <c r="J1679" s="2" t="s">
        <v>1231</v>
      </c>
      <c r="L1679" s="2" t="s">
        <v>30</v>
      </c>
    </row>
    <row r="1680" spans="1:12" x14ac:dyDescent="0.25">
      <c r="A1680" s="2">
        <v>336707</v>
      </c>
      <c r="B1680" s="2" t="s">
        <v>4433</v>
      </c>
      <c r="C1680" s="2" t="s">
        <v>1103</v>
      </c>
      <c r="D1680" s="2" t="s">
        <v>409</v>
      </c>
      <c r="E1680" s="2" t="s">
        <v>76</v>
      </c>
      <c r="F1680" s="2">
        <v>34803</v>
      </c>
      <c r="G1680" s="2" t="s">
        <v>37</v>
      </c>
      <c r="H1680" s="2" t="s">
        <v>16</v>
      </c>
      <c r="I1680" s="2" t="s">
        <v>201</v>
      </c>
      <c r="J1680" s="2" t="s">
        <v>1231</v>
      </c>
      <c r="L1680" s="2" t="s">
        <v>37</v>
      </c>
    </row>
    <row r="1681" spans="1:12" x14ac:dyDescent="0.25">
      <c r="A1681" s="2">
        <v>336708</v>
      </c>
      <c r="B1681" s="2" t="s">
        <v>4108</v>
      </c>
      <c r="C1681" s="2" t="s">
        <v>846</v>
      </c>
      <c r="D1681" s="2" t="s">
        <v>269</v>
      </c>
      <c r="E1681" s="2" t="s">
        <v>76</v>
      </c>
      <c r="F1681" s="2">
        <v>29445</v>
      </c>
      <c r="G1681" s="2" t="s">
        <v>408</v>
      </c>
      <c r="H1681" s="2" t="s">
        <v>16</v>
      </c>
      <c r="I1681" s="2" t="s">
        <v>201</v>
      </c>
      <c r="J1681" s="2" t="s">
        <v>1231</v>
      </c>
      <c r="L1681" s="2" t="s">
        <v>18</v>
      </c>
    </row>
    <row r="1682" spans="1:12" x14ac:dyDescent="0.25">
      <c r="A1682" s="2">
        <v>336735</v>
      </c>
      <c r="B1682" s="2" t="s">
        <v>3145</v>
      </c>
      <c r="C1682" s="2" t="s">
        <v>229</v>
      </c>
      <c r="D1682" s="2" t="s">
        <v>356</v>
      </c>
      <c r="E1682" s="2" t="s">
        <v>76</v>
      </c>
      <c r="F1682" s="2">
        <v>35741</v>
      </c>
      <c r="G1682" s="2" t="s">
        <v>18</v>
      </c>
      <c r="H1682" s="2" t="s">
        <v>16</v>
      </c>
      <c r="I1682" s="2" t="s">
        <v>201</v>
      </c>
      <c r="J1682" s="2" t="s">
        <v>1231</v>
      </c>
      <c r="L1682" s="2" t="s">
        <v>18</v>
      </c>
    </row>
    <row r="1683" spans="1:12" x14ac:dyDescent="0.25">
      <c r="A1683" s="2">
        <v>336736</v>
      </c>
      <c r="B1683" s="2" t="s">
        <v>2980</v>
      </c>
      <c r="C1683" s="2" t="s">
        <v>221</v>
      </c>
      <c r="D1683" s="2" t="s">
        <v>417</v>
      </c>
      <c r="E1683" s="2" t="s">
        <v>76</v>
      </c>
      <c r="F1683" s="2">
        <v>36892</v>
      </c>
      <c r="G1683" s="2" t="s">
        <v>18</v>
      </c>
      <c r="H1683" s="2" t="s">
        <v>16</v>
      </c>
      <c r="I1683" s="2" t="s">
        <v>201</v>
      </c>
      <c r="J1683" s="2" t="s">
        <v>1231</v>
      </c>
      <c r="L1683" s="2" t="s">
        <v>30</v>
      </c>
    </row>
    <row r="1684" spans="1:12" x14ac:dyDescent="0.25">
      <c r="A1684" s="2">
        <v>336751</v>
      </c>
      <c r="B1684" s="2" t="s">
        <v>2370</v>
      </c>
      <c r="C1684" s="2" t="s">
        <v>293</v>
      </c>
      <c r="D1684" s="2" t="s">
        <v>422</v>
      </c>
      <c r="E1684" s="2" t="s">
        <v>77</v>
      </c>
      <c r="F1684" s="2">
        <v>35546</v>
      </c>
      <c r="G1684" s="2" t="s">
        <v>18</v>
      </c>
      <c r="H1684" s="2" t="s">
        <v>16</v>
      </c>
      <c r="I1684" s="2" t="s">
        <v>201</v>
      </c>
      <c r="J1684" s="2" t="s">
        <v>1231</v>
      </c>
      <c r="L1684" s="2" t="s">
        <v>18</v>
      </c>
    </row>
    <row r="1685" spans="1:12" x14ac:dyDescent="0.25">
      <c r="A1685" s="2">
        <v>336757</v>
      </c>
      <c r="B1685" s="2" t="s">
        <v>4435</v>
      </c>
      <c r="C1685" s="2" t="s">
        <v>351</v>
      </c>
      <c r="D1685" s="2" t="s">
        <v>322</v>
      </c>
      <c r="E1685" s="2" t="s">
        <v>77</v>
      </c>
      <c r="F1685" s="2">
        <v>30829</v>
      </c>
      <c r="G1685" s="2" t="s">
        <v>542</v>
      </c>
      <c r="H1685" s="2" t="s">
        <v>16</v>
      </c>
      <c r="I1685" s="2" t="s">
        <v>201</v>
      </c>
      <c r="J1685" s="2" t="s">
        <v>1231</v>
      </c>
      <c r="L1685" s="2" t="s">
        <v>40</v>
      </c>
    </row>
    <row r="1686" spans="1:12" x14ac:dyDescent="0.25">
      <c r="A1686" s="2">
        <v>336760</v>
      </c>
      <c r="B1686" s="2" t="s">
        <v>4109</v>
      </c>
      <c r="C1686" s="2" t="s">
        <v>4110</v>
      </c>
      <c r="D1686" s="2" t="s">
        <v>1731</v>
      </c>
      <c r="E1686" s="2" t="s">
        <v>77</v>
      </c>
      <c r="F1686" s="2">
        <v>36528</v>
      </c>
      <c r="G1686" s="2" t="s">
        <v>849</v>
      </c>
      <c r="H1686" s="2" t="s">
        <v>16</v>
      </c>
      <c r="I1686" s="2" t="s">
        <v>201</v>
      </c>
      <c r="J1686" s="2" t="s">
        <v>1231</v>
      </c>
      <c r="L1686" s="2" t="s">
        <v>30</v>
      </c>
    </row>
    <row r="1687" spans="1:12" x14ac:dyDescent="0.25">
      <c r="A1687" s="2">
        <v>336770</v>
      </c>
      <c r="B1687" s="2" t="s">
        <v>4436</v>
      </c>
      <c r="C1687" s="2" t="s">
        <v>631</v>
      </c>
      <c r="D1687" s="2" t="s">
        <v>765</v>
      </c>
      <c r="E1687" s="2" t="s">
        <v>77</v>
      </c>
      <c r="F1687" s="2">
        <v>36893</v>
      </c>
      <c r="G1687" s="2" t="s">
        <v>18</v>
      </c>
      <c r="H1687" s="2" t="s">
        <v>16</v>
      </c>
      <c r="I1687" s="2" t="s">
        <v>201</v>
      </c>
      <c r="J1687" s="2" t="s">
        <v>1231</v>
      </c>
      <c r="L1687" s="2" t="s">
        <v>18</v>
      </c>
    </row>
    <row r="1688" spans="1:12" x14ac:dyDescent="0.25">
      <c r="A1688" s="2">
        <v>336772</v>
      </c>
      <c r="B1688" s="2" t="s">
        <v>2423</v>
      </c>
      <c r="C1688" s="2" t="s">
        <v>307</v>
      </c>
      <c r="D1688" s="2" t="s">
        <v>1129</v>
      </c>
      <c r="E1688" s="2" t="s">
        <v>77</v>
      </c>
      <c r="F1688" s="2">
        <v>25328</v>
      </c>
      <c r="G1688" s="2" t="s">
        <v>668</v>
      </c>
      <c r="H1688" s="2" t="s">
        <v>16</v>
      </c>
      <c r="I1688" s="2" t="s">
        <v>201</v>
      </c>
      <c r="J1688" s="2" t="s">
        <v>1231</v>
      </c>
      <c r="L1688" s="2" t="s">
        <v>30</v>
      </c>
    </row>
    <row r="1689" spans="1:12" x14ac:dyDescent="0.25">
      <c r="A1689" s="2">
        <v>336774</v>
      </c>
      <c r="B1689" s="2" t="s">
        <v>2891</v>
      </c>
      <c r="C1689" s="2" t="s">
        <v>1518</v>
      </c>
      <c r="D1689" s="2" t="s">
        <v>308</v>
      </c>
      <c r="E1689" s="2" t="s">
        <v>76</v>
      </c>
      <c r="F1689" s="2">
        <v>36892</v>
      </c>
      <c r="G1689" s="2" t="s">
        <v>18</v>
      </c>
      <c r="H1689" s="2" t="s">
        <v>16</v>
      </c>
      <c r="I1689" s="2" t="s">
        <v>201</v>
      </c>
      <c r="J1689" s="2" t="s">
        <v>1231</v>
      </c>
      <c r="L1689" s="2" t="s">
        <v>18</v>
      </c>
    </row>
    <row r="1690" spans="1:12" x14ac:dyDescent="0.25">
      <c r="A1690" s="2">
        <v>336777</v>
      </c>
      <c r="B1690" s="2" t="s">
        <v>4437</v>
      </c>
      <c r="C1690" s="2" t="s">
        <v>229</v>
      </c>
      <c r="D1690" s="2" t="s">
        <v>493</v>
      </c>
      <c r="E1690" s="2" t="s">
        <v>76</v>
      </c>
      <c r="F1690" s="2">
        <v>36731</v>
      </c>
      <c r="G1690" s="2" t="s">
        <v>18</v>
      </c>
      <c r="H1690" s="2" t="s">
        <v>16</v>
      </c>
      <c r="I1690" s="2" t="s">
        <v>201</v>
      </c>
      <c r="J1690" s="2" t="s">
        <v>1231</v>
      </c>
      <c r="L1690" s="2" t="s">
        <v>18</v>
      </c>
    </row>
    <row r="1691" spans="1:12" x14ac:dyDescent="0.25">
      <c r="A1691" s="2">
        <v>336780</v>
      </c>
      <c r="B1691" s="2" t="s">
        <v>4111</v>
      </c>
      <c r="C1691" s="2" t="s">
        <v>922</v>
      </c>
      <c r="D1691" s="2" t="s">
        <v>2838</v>
      </c>
      <c r="E1691" s="2" t="s">
        <v>76</v>
      </c>
      <c r="F1691" s="2">
        <v>32575</v>
      </c>
      <c r="G1691" s="2" t="s">
        <v>2266</v>
      </c>
      <c r="H1691" s="2" t="s">
        <v>16</v>
      </c>
      <c r="I1691" s="2" t="s">
        <v>201</v>
      </c>
      <c r="J1691" s="2" t="s">
        <v>1231</v>
      </c>
      <c r="L1691" s="2" t="s">
        <v>18</v>
      </c>
    </row>
    <row r="1692" spans="1:12" x14ac:dyDescent="0.25">
      <c r="A1692" s="2">
        <v>336782</v>
      </c>
      <c r="B1692" s="2" t="s">
        <v>2697</v>
      </c>
      <c r="C1692" s="2" t="s">
        <v>554</v>
      </c>
      <c r="D1692" s="2" t="s">
        <v>314</v>
      </c>
      <c r="E1692" s="2" t="s">
        <v>76</v>
      </c>
      <c r="F1692" s="2">
        <v>36663</v>
      </c>
      <c r="G1692" s="2" t="s">
        <v>18</v>
      </c>
      <c r="H1692" s="2" t="s">
        <v>16</v>
      </c>
      <c r="I1692" s="2" t="s">
        <v>201</v>
      </c>
      <c r="J1692" s="2" t="s">
        <v>15</v>
      </c>
      <c r="L1692" s="2" t="s">
        <v>73</v>
      </c>
    </row>
    <row r="1693" spans="1:12" x14ac:dyDescent="0.25">
      <c r="A1693" s="2">
        <v>336785</v>
      </c>
      <c r="B1693" s="2" t="s">
        <v>4438</v>
      </c>
      <c r="C1693" s="2" t="s">
        <v>1017</v>
      </c>
      <c r="D1693" s="2" t="s">
        <v>759</v>
      </c>
      <c r="E1693" s="2" t="s">
        <v>76</v>
      </c>
      <c r="F1693" s="2">
        <v>36526</v>
      </c>
      <c r="G1693" s="2" t="s">
        <v>18</v>
      </c>
      <c r="H1693" s="2" t="s">
        <v>16</v>
      </c>
      <c r="I1693" s="2" t="s">
        <v>201</v>
      </c>
      <c r="J1693" s="2" t="s">
        <v>1231</v>
      </c>
      <c r="L1693" s="2" t="s">
        <v>18</v>
      </c>
    </row>
    <row r="1694" spans="1:12" x14ac:dyDescent="0.25">
      <c r="A1694" s="2">
        <v>336788</v>
      </c>
      <c r="B1694" s="2" t="s">
        <v>2442</v>
      </c>
      <c r="C1694" s="2" t="s">
        <v>992</v>
      </c>
      <c r="D1694" s="2" t="s">
        <v>367</v>
      </c>
      <c r="E1694" s="2" t="s">
        <v>76</v>
      </c>
      <c r="F1694" s="2">
        <v>36375</v>
      </c>
      <c r="G1694" s="2" t="s">
        <v>18</v>
      </c>
      <c r="H1694" s="2" t="s">
        <v>16</v>
      </c>
      <c r="I1694" s="2" t="s">
        <v>201</v>
      </c>
      <c r="J1694" s="2" t="s">
        <v>1231</v>
      </c>
      <c r="L1694" s="2" t="s">
        <v>18</v>
      </c>
    </row>
    <row r="1695" spans="1:12" x14ac:dyDescent="0.25">
      <c r="A1695" s="2">
        <v>336790</v>
      </c>
      <c r="B1695" s="2" t="s">
        <v>4439</v>
      </c>
      <c r="C1695" s="2" t="s">
        <v>334</v>
      </c>
      <c r="D1695" s="2" t="s">
        <v>239</v>
      </c>
      <c r="E1695" s="2" t="s">
        <v>76</v>
      </c>
      <c r="F1695" s="2">
        <v>36892</v>
      </c>
      <c r="G1695" s="2" t="s">
        <v>855</v>
      </c>
      <c r="H1695" s="2" t="s">
        <v>16</v>
      </c>
      <c r="I1695" s="2" t="s">
        <v>201</v>
      </c>
      <c r="J1695" s="2" t="s">
        <v>15</v>
      </c>
      <c r="L1695" s="2" t="s">
        <v>30</v>
      </c>
    </row>
    <row r="1696" spans="1:12" x14ac:dyDescent="0.25">
      <c r="A1696" s="2">
        <v>336791</v>
      </c>
      <c r="B1696" s="2" t="s">
        <v>4112</v>
      </c>
      <c r="C1696" s="2" t="s">
        <v>246</v>
      </c>
      <c r="D1696" s="2" t="s">
        <v>322</v>
      </c>
      <c r="E1696" s="2" t="s">
        <v>76</v>
      </c>
      <c r="F1696" s="2">
        <v>36526</v>
      </c>
      <c r="G1696" s="2" t="s">
        <v>18</v>
      </c>
      <c r="H1696" s="2" t="s">
        <v>16</v>
      </c>
      <c r="I1696" s="2" t="s">
        <v>201</v>
      </c>
      <c r="J1696" s="2" t="s">
        <v>1231</v>
      </c>
      <c r="L1696" s="2" t="s">
        <v>18</v>
      </c>
    </row>
    <row r="1697" spans="1:12" x14ac:dyDescent="0.25">
      <c r="A1697" s="2">
        <v>336795</v>
      </c>
      <c r="B1697" s="2" t="s">
        <v>3114</v>
      </c>
      <c r="C1697" s="2" t="s">
        <v>751</v>
      </c>
      <c r="D1697" s="2" t="s">
        <v>283</v>
      </c>
      <c r="E1697" s="2" t="s">
        <v>77</v>
      </c>
      <c r="F1697" s="2">
        <v>34188</v>
      </c>
      <c r="G1697" s="2" t="s">
        <v>18</v>
      </c>
      <c r="H1697" s="2" t="s">
        <v>16</v>
      </c>
      <c r="I1697" s="2" t="s">
        <v>201</v>
      </c>
      <c r="J1697" s="2" t="s">
        <v>1231</v>
      </c>
      <c r="L1697" s="2" t="s">
        <v>18</v>
      </c>
    </row>
    <row r="1698" spans="1:12" x14ac:dyDescent="0.25">
      <c r="A1698" s="2">
        <v>336797</v>
      </c>
      <c r="B1698" s="2" t="s">
        <v>3387</v>
      </c>
      <c r="C1698" s="2" t="s">
        <v>512</v>
      </c>
      <c r="D1698" s="2" t="s">
        <v>446</v>
      </c>
      <c r="E1698" s="2" t="s">
        <v>77</v>
      </c>
      <c r="F1698" s="2">
        <v>35936</v>
      </c>
      <c r="G1698" s="2" t="s">
        <v>18</v>
      </c>
      <c r="H1698" s="2" t="s">
        <v>16</v>
      </c>
      <c r="I1698" s="2" t="s">
        <v>201</v>
      </c>
      <c r="J1698" s="2" t="s">
        <v>1231</v>
      </c>
      <c r="L1698" s="2" t="s">
        <v>18</v>
      </c>
    </row>
    <row r="1699" spans="1:12" x14ac:dyDescent="0.25">
      <c r="A1699" s="2">
        <v>336809</v>
      </c>
      <c r="B1699" s="2" t="s">
        <v>2377</v>
      </c>
      <c r="C1699" s="2" t="s">
        <v>2378</v>
      </c>
      <c r="D1699" s="2" t="s">
        <v>344</v>
      </c>
      <c r="E1699" s="2" t="s">
        <v>77</v>
      </c>
      <c r="F1699" s="2">
        <v>36526</v>
      </c>
      <c r="G1699" s="2" t="s">
        <v>18</v>
      </c>
      <c r="H1699" s="2" t="s">
        <v>16</v>
      </c>
      <c r="I1699" s="2" t="s">
        <v>201</v>
      </c>
      <c r="J1699" s="2" t="s">
        <v>15</v>
      </c>
      <c r="L1699" s="2" t="s">
        <v>18</v>
      </c>
    </row>
    <row r="1700" spans="1:12" x14ac:dyDescent="0.25">
      <c r="A1700" s="2">
        <v>336815</v>
      </c>
      <c r="B1700" s="2" t="s">
        <v>3297</v>
      </c>
      <c r="C1700" s="2" t="s">
        <v>672</v>
      </c>
      <c r="D1700" s="2" t="s">
        <v>730</v>
      </c>
      <c r="E1700" s="2" t="s">
        <v>77</v>
      </c>
      <c r="F1700" s="2">
        <v>28300</v>
      </c>
      <c r="G1700" s="2" t="s">
        <v>18</v>
      </c>
      <c r="H1700" s="2" t="s">
        <v>16</v>
      </c>
      <c r="I1700" s="2" t="s">
        <v>201</v>
      </c>
      <c r="J1700" s="2" t="s">
        <v>1231</v>
      </c>
      <c r="L1700" s="2" t="s">
        <v>18</v>
      </c>
    </row>
    <row r="1701" spans="1:12" x14ac:dyDescent="0.25">
      <c r="A1701" s="2">
        <v>336816</v>
      </c>
      <c r="B1701" s="2" t="s">
        <v>3226</v>
      </c>
      <c r="C1701" s="2" t="s">
        <v>262</v>
      </c>
      <c r="D1701" s="2" t="s">
        <v>380</v>
      </c>
      <c r="E1701" s="2" t="s">
        <v>77</v>
      </c>
      <c r="F1701" s="2">
        <v>35796</v>
      </c>
      <c r="G1701" s="2" t="s">
        <v>18</v>
      </c>
      <c r="H1701" s="2" t="s">
        <v>16</v>
      </c>
      <c r="I1701" s="2" t="s">
        <v>201</v>
      </c>
      <c r="J1701" s="2" t="s">
        <v>1231</v>
      </c>
      <c r="L1701" s="2" t="s">
        <v>18</v>
      </c>
    </row>
    <row r="1702" spans="1:12" x14ac:dyDescent="0.25">
      <c r="A1702" s="2">
        <v>336817</v>
      </c>
      <c r="B1702" s="2" t="s">
        <v>4113</v>
      </c>
      <c r="C1702" s="2" t="s">
        <v>581</v>
      </c>
      <c r="D1702" s="2" t="s">
        <v>3461</v>
      </c>
      <c r="E1702" s="2" t="s">
        <v>77</v>
      </c>
      <c r="F1702" s="2">
        <v>34213</v>
      </c>
      <c r="G1702" s="2" t="s">
        <v>433</v>
      </c>
      <c r="H1702" s="2" t="s">
        <v>16</v>
      </c>
      <c r="I1702" s="2" t="s">
        <v>201</v>
      </c>
      <c r="J1702" s="2" t="s">
        <v>1231</v>
      </c>
      <c r="L1702" s="2" t="s">
        <v>30</v>
      </c>
    </row>
    <row r="1703" spans="1:12" x14ac:dyDescent="0.25">
      <c r="A1703" s="2">
        <v>336818</v>
      </c>
      <c r="B1703" s="2" t="s">
        <v>3179</v>
      </c>
      <c r="C1703" s="2" t="s">
        <v>441</v>
      </c>
      <c r="D1703" s="2" t="s">
        <v>817</v>
      </c>
      <c r="E1703" s="2" t="s">
        <v>77</v>
      </c>
      <c r="F1703" s="2">
        <v>36470</v>
      </c>
      <c r="G1703" s="2" t="s">
        <v>18</v>
      </c>
      <c r="H1703" s="2" t="s">
        <v>16</v>
      </c>
      <c r="I1703" s="2" t="s">
        <v>201</v>
      </c>
      <c r="J1703" s="2" t="s">
        <v>1231</v>
      </c>
      <c r="L1703" s="2" t="s">
        <v>18</v>
      </c>
    </row>
    <row r="1704" spans="1:12" x14ac:dyDescent="0.25">
      <c r="A1704" s="2">
        <v>336821</v>
      </c>
      <c r="B1704" s="2" t="s">
        <v>3388</v>
      </c>
      <c r="C1704" s="2" t="s">
        <v>440</v>
      </c>
      <c r="D1704" s="2" t="s">
        <v>292</v>
      </c>
      <c r="E1704" s="2" t="s">
        <v>77</v>
      </c>
      <c r="F1704" s="2">
        <v>35922</v>
      </c>
      <c r="G1704" s="2" t="s">
        <v>18</v>
      </c>
      <c r="H1704" s="2" t="s">
        <v>16</v>
      </c>
      <c r="I1704" s="2" t="s">
        <v>201</v>
      </c>
      <c r="J1704" s="2" t="s">
        <v>1231</v>
      </c>
      <c r="L1704" s="2" t="s">
        <v>18</v>
      </c>
    </row>
    <row r="1705" spans="1:12" x14ac:dyDescent="0.25">
      <c r="A1705" s="2">
        <v>336823</v>
      </c>
      <c r="B1705" s="2" t="s">
        <v>4114</v>
      </c>
      <c r="C1705" s="2" t="s">
        <v>1011</v>
      </c>
      <c r="D1705" s="2" t="s">
        <v>219</v>
      </c>
      <c r="E1705" s="2" t="s">
        <v>77</v>
      </c>
      <c r="F1705" s="2">
        <v>30156</v>
      </c>
      <c r="G1705" s="2" t="s">
        <v>213</v>
      </c>
      <c r="H1705" s="2" t="s">
        <v>16</v>
      </c>
      <c r="I1705" s="2" t="s">
        <v>201</v>
      </c>
      <c r="J1705" s="2" t="s">
        <v>1231</v>
      </c>
      <c r="L1705" s="2" t="s">
        <v>30</v>
      </c>
    </row>
    <row r="1706" spans="1:12" x14ac:dyDescent="0.25">
      <c r="A1706" s="2">
        <v>336825</v>
      </c>
      <c r="B1706" s="2" t="s">
        <v>4440</v>
      </c>
      <c r="C1706" s="2" t="s">
        <v>246</v>
      </c>
      <c r="D1706" s="2" t="s">
        <v>1328</v>
      </c>
      <c r="E1706" s="2" t="s">
        <v>77</v>
      </c>
      <c r="F1706" s="2">
        <v>33239</v>
      </c>
      <c r="G1706" s="2" t="s">
        <v>18</v>
      </c>
      <c r="H1706" s="2" t="s">
        <v>16</v>
      </c>
      <c r="I1706" s="2" t="s">
        <v>201</v>
      </c>
      <c r="J1706" s="2" t="s">
        <v>1231</v>
      </c>
      <c r="L1706" s="2" t="s">
        <v>18</v>
      </c>
    </row>
    <row r="1707" spans="1:12" x14ac:dyDescent="0.25">
      <c r="A1707" s="2">
        <v>336835</v>
      </c>
      <c r="B1707" s="2" t="s">
        <v>4441</v>
      </c>
      <c r="C1707" s="2" t="s">
        <v>211</v>
      </c>
      <c r="D1707" s="2" t="s">
        <v>244</v>
      </c>
      <c r="E1707" s="2" t="s">
        <v>76</v>
      </c>
      <c r="F1707" s="2">
        <v>36596</v>
      </c>
      <c r="G1707" s="2" t="s">
        <v>18</v>
      </c>
      <c r="H1707" s="2" t="s">
        <v>16</v>
      </c>
      <c r="I1707" s="2" t="s">
        <v>201</v>
      </c>
      <c r="J1707" s="2" t="s">
        <v>1231</v>
      </c>
      <c r="L1707" s="2" t="s">
        <v>18</v>
      </c>
    </row>
    <row r="1708" spans="1:12" x14ac:dyDescent="0.25">
      <c r="A1708" s="2">
        <v>336837</v>
      </c>
      <c r="B1708" s="2" t="s">
        <v>3444</v>
      </c>
      <c r="C1708" s="2" t="s">
        <v>663</v>
      </c>
      <c r="D1708" s="2" t="s">
        <v>306</v>
      </c>
      <c r="E1708" s="2" t="s">
        <v>76</v>
      </c>
      <c r="F1708" s="2">
        <v>36344</v>
      </c>
      <c r="G1708" s="2" t="s">
        <v>2721</v>
      </c>
      <c r="H1708" s="2" t="s">
        <v>16</v>
      </c>
      <c r="I1708" s="2" t="s">
        <v>201</v>
      </c>
      <c r="J1708" s="2" t="s">
        <v>1231</v>
      </c>
      <c r="L1708" s="2" t="s">
        <v>30</v>
      </c>
    </row>
    <row r="1709" spans="1:12" x14ac:dyDescent="0.25">
      <c r="A1709" s="2">
        <v>336842</v>
      </c>
      <c r="B1709" s="2" t="s">
        <v>4115</v>
      </c>
      <c r="C1709" s="2" t="s">
        <v>246</v>
      </c>
      <c r="D1709" s="2" t="s">
        <v>4116</v>
      </c>
      <c r="E1709" s="2" t="s">
        <v>77</v>
      </c>
      <c r="F1709" s="2">
        <v>31413</v>
      </c>
      <c r="G1709" s="2" t="s">
        <v>4117</v>
      </c>
      <c r="H1709" s="2" t="s">
        <v>16</v>
      </c>
      <c r="I1709" s="2" t="s">
        <v>201</v>
      </c>
      <c r="J1709" s="2" t="s">
        <v>1231</v>
      </c>
      <c r="L1709" s="2" t="s">
        <v>18</v>
      </c>
    </row>
    <row r="1710" spans="1:12" x14ac:dyDescent="0.25">
      <c r="A1710" s="2">
        <v>336845</v>
      </c>
      <c r="B1710" s="2" t="s">
        <v>3389</v>
      </c>
      <c r="C1710" s="2" t="s">
        <v>334</v>
      </c>
      <c r="D1710" s="2" t="s">
        <v>306</v>
      </c>
      <c r="E1710" s="2" t="s">
        <v>76</v>
      </c>
      <c r="F1710" s="2">
        <v>36537</v>
      </c>
      <c r="G1710" s="2" t="s">
        <v>37</v>
      </c>
      <c r="H1710" s="2" t="s">
        <v>16</v>
      </c>
      <c r="I1710" s="2" t="s">
        <v>201</v>
      </c>
      <c r="J1710" s="2" t="s">
        <v>1231</v>
      </c>
      <c r="L1710" s="2" t="s">
        <v>37</v>
      </c>
    </row>
    <row r="1711" spans="1:12" x14ac:dyDescent="0.25">
      <c r="A1711" s="2">
        <v>336854</v>
      </c>
      <c r="B1711" s="2" t="s">
        <v>3062</v>
      </c>
      <c r="C1711" s="2" t="s">
        <v>326</v>
      </c>
      <c r="D1711" s="2" t="s">
        <v>277</v>
      </c>
      <c r="E1711" s="2" t="s">
        <v>76</v>
      </c>
      <c r="F1711" s="2">
        <v>36647</v>
      </c>
      <c r="G1711" s="2" t="s">
        <v>668</v>
      </c>
      <c r="H1711" s="2" t="s">
        <v>16</v>
      </c>
      <c r="I1711" s="2" t="s">
        <v>201</v>
      </c>
      <c r="J1711" s="2" t="s">
        <v>1231</v>
      </c>
      <c r="L1711" s="2" t="s">
        <v>18</v>
      </c>
    </row>
    <row r="1712" spans="1:12" x14ac:dyDescent="0.25">
      <c r="A1712" s="2">
        <v>336862</v>
      </c>
      <c r="B1712" s="2" t="s">
        <v>3063</v>
      </c>
      <c r="C1712" s="2" t="s">
        <v>1700</v>
      </c>
      <c r="D1712" s="2" t="s">
        <v>759</v>
      </c>
      <c r="E1712" s="2" t="s">
        <v>76</v>
      </c>
      <c r="F1712" s="2">
        <v>36892</v>
      </c>
      <c r="G1712" s="2" t="s">
        <v>18</v>
      </c>
      <c r="H1712" s="2" t="s">
        <v>16</v>
      </c>
      <c r="I1712" s="2" t="s">
        <v>201</v>
      </c>
      <c r="J1712" s="2" t="s">
        <v>15</v>
      </c>
      <c r="L1712" s="2" t="s">
        <v>18</v>
      </c>
    </row>
    <row r="1713" spans="1:20" x14ac:dyDescent="0.25">
      <c r="A1713" s="2">
        <v>336868</v>
      </c>
      <c r="B1713" s="2" t="s">
        <v>2451</v>
      </c>
      <c r="C1713" s="2" t="s">
        <v>229</v>
      </c>
      <c r="D1713" s="2" t="s">
        <v>1077</v>
      </c>
      <c r="E1713" s="2" t="s">
        <v>76</v>
      </c>
      <c r="F1713" s="2">
        <v>33606</v>
      </c>
      <c r="G1713" s="2" t="s">
        <v>2452</v>
      </c>
      <c r="H1713" s="2" t="s">
        <v>16</v>
      </c>
      <c r="I1713" s="2" t="s">
        <v>201</v>
      </c>
      <c r="J1713" s="2" t="s">
        <v>1231</v>
      </c>
      <c r="L1713" s="2" t="s">
        <v>73</v>
      </c>
    </row>
    <row r="1714" spans="1:20" x14ac:dyDescent="0.25">
      <c r="A1714" s="2">
        <v>336869</v>
      </c>
      <c r="B1714" s="2" t="s">
        <v>4118</v>
      </c>
      <c r="C1714" s="2" t="s">
        <v>229</v>
      </c>
      <c r="D1714" s="2" t="s">
        <v>4119</v>
      </c>
      <c r="E1714" s="2" t="s">
        <v>76</v>
      </c>
      <c r="F1714" s="2">
        <v>34608</v>
      </c>
      <c r="G1714" s="2" t="s">
        <v>1114</v>
      </c>
      <c r="H1714" s="2" t="s">
        <v>16</v>
      </c>
      <c r="I1714" s="2" t="s">
        <v>201</v>
      </c>
      <c r="J1714" s="2" t="s">
        <v>15</v>
      </c>
      <c r="L1714" s="2" t="s">
        <v>30</v>
      </c>
    </row>
    <row r="1715" spans="1:20" x14ac:dyDescent="0.25">
      <c r="A1715" s="2">
        <v>336870</v>
      </c>
      <c r="B1715" s="2" t="s">
        <v>2313</v>
      </c>
      <c r="C1715" s="2" t="s">
        <v>229</v>
      </c>
      <c r="D1715" s="2" t="s">
        <v>1574</v>
      </c>
      <c r="E1715" s="2" t="s">
        <v>76</v>
      </c>
      <c r="F1715" s="2">
        <v>34824</v>
      </c>
      <c r="G1715" s="2" t="s">
        <v>37</v>
      </c>
      <c r="H1715" s="2" t="s">
        <v>16</v>
      </c>
      <c r="I1715" s="2" t="s">
        <v>201</v>
      </c>
      <c r="J1715" s="2" t="s">
        <v>1231</v>
      </c>
      <c r="L1715" s="2" t="s">
        <v>37</v>
      </c>
    </row>
    <row r="1716" spans="1:20" x14ac:dyDescent="0.25">
      <c r="A1716" s="2">
        <v>336884</v>
      </c>
      <c r="B1716" s="2" t="s">
        <v>3012</v>
      </c>
      <c r="C1716" s="2" t="s">
        <v>992</v>
      </c>
      <c r="D1716" s="2" t="s">
        <v>2228</v>
      </c>
      <c r="E1716" s="2" t="s">
        <v>76</v>
      </c>
      <c r="H1716" s="2" t="s">
        <v>16</v>
      </c>
      <c r="I1716" s="2" t="s">
        <v>201</v>
      </c>
    </row>
    <row r="1717" spans="1:20" x14ac:dyDescent="0.25">
      <c r="A1717" s="2">
        <v>336898</v>
      </c>
      <c r="B1717" s="2" t="s">
        <v>3146</v>
      </c>
      <c r="C1717" s="2" t="s">
        <v>337</v>
      </c>
      <c r="D1717" s="2" t="s">
        <v>857</v>
      </c>
      <c r="E1717" s="2" t="s">
        <v>77</v>
      </c>
      <c r="F1717" s="2">
        <v>33695</v>
      </c>
      <c r="G1717" s="2" t="s">
        <v>3147</v>
      </c>
      <c r="H1717" s="2" t="s">
        <v>16</v>
      </c>
      <c r="I1717" s="2" t="s">
        <v>201</v>
      </c>
      <c r="J1717" s="2" t="s">
        <v>15</v>
      </c>
      <c r="L1717" s="2" t="s">
        <v>50</v>
      </c>
    </row>
    <row r="1718" spans="1:20" x14ac:dyDescent="0.25">
      <c r="A1718" s="2">
        <v>336902</v>
      </c>
      <c r="B1718" s="2" t="s">
        <v>2671</v>
      </c>
      <c r="C1718" s="2" t="s">
        <v>2672</v>
      </c>
      <c r="D1718" s="2" t="s">
        <v>240</v>
      </c>
      <c r="E1718" s="2" t="s">
        <v>76</v>
      </c>
      <c r="F1718" s="2">
        <v>36408</v>
      </c>
      <c r="G1718" s="2" t="s">
        <v>18</v>
      </c>
      <c r="H1718" s="2" t="s">
        <v>16</v>
      </c>
      <c r="I1718" s="2" t="s">
        <v>201</v>
      </c>
      <c r="J1718" s="2" t="s">
        <v>15</v>
      </c>
      <c r="L1718" s="2" t="s">
        <v>30</v>
      </c>
    </row>
    <row r="1719" spans="1:20" x14ac:dyDescent="0.25">
      <c r="A1719" s="2">
        <v>336918</v>
      </c>
      <c r="B1719" s="2" t="s">
        <v>1343</v>
      </c>
      <c r="C1719" s="2" t="s">
        <v>229</v>
      </c>
      <c r="D1719" s="2" t="s">
        <v>1636</v>
      </c>
      <c r="E1719" s="2" t="s">
        <v>76</v>
      </c>
      <c r="F1719" s="2">
        <v>33348</v>
      </c>
      <c r="G1719" s="2" t="s">
        <v>27</v>
      </c>
      <c r="H1719" s="2" t="s">
        <v>16</v>
      </c>
      <c r="I1719" s="2" t="s">
        <v>201</v>
      </c>
    </row>
    <row r="1720" spans="1:20" x14ac:dyDescent="0.25">
      <c r="A1720" s="2">
        <v>336925</v>
      </c>
      <c r="B1720" s="2" t="s">
        <v>1106</v>
      </c>
      <c r="C1720" s="2" t="s">
        <v>345</v>
      </c>
      <c r="D1720" s="2" t="s">
        <v>232</v>
      </c>
      <c r="E1720" s="2" t="s">
        <v>76</v>
      </c>
      <c r="F1720" s="2">
        <v>35917</v>
      </c>
      <c r="G1720" s="2" t="s">
        <v>18</v>
      </c>
      <c r="H1720" s="2" t="s">
        <v>16</v>
      </c>
      <c r="I1720" s="2" t="s">
        <v>201</v>
      </c>
      <c r="J1720" s="2" t="s">
        <v>1231</v>
      </c>
      <c r="L1720" s="2" t="s">
        <v>18</v>
      </c>
      <c r="R1720" s="2">
        <v>5089</v>
      </c>
      <c r="S1720" s="2">
        <v>45512</v>
      </c>
      <c r="T1720" s="2">
        <v>20000</v>
      </c>
    </row>
    <row r="1721" spans="1:20" x14ac:dyDescent="0.25">
      <c r="A1721" s="2">
        <v>336947</v>
      </c>
      <c r="B1721" s="2" t="s">
        <v>2401</v>
      </c>
      <c r="C1721" s="2" t="s">
        <v>211</v>
      </c>
      <c r="D1721" s="2" t="s">
        <v>1048</v>
      </c>
      <c r="E1721" s="2" t="s">
        <v>76</v>
      </c>
      <c r="F1721" s="2">
        <v>35913</v>
      </c>
      <c r="G1721" s="2" t="s">
        <v>2037</v>
      </c>
      <c r="H1721" s="2" t="s">
        <v>16</v>
      </c>
      <c r="I1721" s="2" t="s">
        <v>201</v>
      </c>
      <c r="J1721" s="2" t="s">
        <v>1231</v>
      </c>
      <c r="L1721" s="2" t="s">
        <v>18</v>
      </c>
    </row>
    <row r="1722" spans="1:20" x14ac:dyDescent="0.25">
      <c r="A1722" s="2">
        <v>336958</v>
      </c>
      <c r="B1722" s="2" t="s">
        <v>3390</v>
      </c>
      <c r="C1722" s="2" t="s">
        <v>211</v>
      </c>
      <c r="D1722" s="2" t="s">
        <v>317</v>
      </c>
      <c r="E1722" s="2" t="s">
        <v>76</v>
      </c>
      <c r="F1722" s="2">
        <v>36526</v>
      </c>
      <c r="G1722" s="2" t="s">
        <v>593</v>
      </c>
      <c r="H1722" s="2" t="s">
        <v>16</v>
      </c>
      <c r="I1722" s="2" t="s">
        <v>201</v>
      </c>
      <c r="J1722" s="2" t="s">
        <v>1268</v>
      </c>
      <c r="L1722" s="2" t="s">
        <v>30</v>
      </c>
    </row>
    <row r="1723" spans="1:20" x14ac:dyDescent="0.25">
      <c r="A1723" s="2">
        <v>336959</v>
      </c>
      <c r="B1723" s="2" t="s">
        <v>2654</v>
      </c>
      <c r="C1723" s="2" t="s">
        <v>290</v>
      </c>
      <c r="D1723" s="2" t="s">
        <v>926</v>
      </c>
      <c r="E1723" s="2" t="s">
        <v>76</v>
      </c>
      <c r="F1723" s="2">
        <v>36482</v>
      </c>
      <c r="G1723" s="2" t="s">
        <v>4121</v>
      </c>
      <c r="H1723" s="2" t="s">
        <v>16</v>
      </c>
      <c r="I1723" s="2" t="s">
        <v>201</v>
      </c>
      <c r="J1723" s="2" t="s">
        <v>1231</v>
      </c>
      <c r="L1723" s="2" t="s">
        <v>30</v>
      </c>
    </row>
    <row r="1724" spans="1:20" x14ac:dyDescent="0.25">
      <c r="A1724" s="2">
        <v>336987</v>
      </c>
      <c r="B1724" s="2" t="s">
        <v>4122</v>
      </c>
      <c r="C1724" s="2" t="s">
        <v>341</v>
      </c>
      <c r="D1724" s="2" t="s">
        <v>1071</v>
      </c>
      <c r="E1724" s="2" t="s">
        <v>77</v>
      </c>
      <c r="F1724" s="2">
        <v>32152</v>
      </c>
      <c r="G1724" s="2" t="s">
        <v>37</v>
      </c>
      <c r="H1724" s="2" t="s">
        <v>16</v>
      </c>
      <c r="I1724" s="2" t="s">
        <v>201</v>
      </c>
      <c r="J1724" s="2" t="s">
        <v>1231</v>
      </c>
      <c r="L1724" s="2" t="s">
        <v>27</v>
      </c>
    </row>
    <row r="1725" spans="1:20" x14ac:dyDescent="0.25">
      <c r="A1725" s="2">
        <v>336990</v>
      </c>
      <c r="B1725" s="2" t="s">
        <v>4123</v>
      </c>
      <c r="C1725" s="2" t="s">
        <v>214</v>
      </c>
      <c r="D1725" s="2" t="s">
        <v>925</v>
      </c>
      <c r="E1725" s="2" t="s">
        <v>77</v>
      </c>
      <c r="F1725" s="2">
        <v>36914</v>
      </c>
      <c r="G1725" s="2" t="s">
        <v>4124</v>
      </c>
      <c r="H1725" s="2" t="s">
        <v>16</v>
      </c>
      <c r="I1725" s="2" t="s">
        <v>201</v>
      </c>
      <c r="J1725" s="2" t="s">
        <v>1268</v>
      </c>
      <c r="L1725" s="2" t="s">
        <v>18</v>
      </c>
    </row>
    <row r="1726" spans="1:20" x14ac:dyDescent="0.25">
      <c r="A1726" s="2">
        <v>336991</v>
      </c>
      <c r="B1726" s="2" t="s">
        <v>3030</v>
      </c>
      <c r="C1726" s="2" t="s">
        <v>700</v>
      </c>
      <c r="D1726" s="2" t="s">
        <v>312</v>
      </c>
      <c r="E1726" s="2" t="s">
        <v>77</v>
      </c>
      <c r="F1726" s="2">
        <v>32549</v>
      </c>
      <c r="G1726" s="2" t="s">
        <v>474</v>
      </c>
      <c r="H1726" s="2" t="s">
        <v>16</v>
      </c>
      <c r="I1726" s="2" t="s">
        <v>201</v>
      </c>
      <c r="J1726" s="2" t="s">
        <v>1231</v>
      </c>
      <c r="L1726" s="2" t="s">
        <v>18</v>
      </c>
      <c r="R1726" s="2">
        <v>6122</v>
      </c>
      <c r="S1726" s="2">
        <v>45580</v>
      </c>
      <c r="T1726" s="2">
        <v>65000</v>
      </c>
    </row>
    <row r="1727" spans="1:20" x14ac:dyDescent="0.25">
      <c r="A1727" s="2">
        <v>336992</v>
      </c>
      <c r="B1727" s="2" t="s">
        <v>4444</v>
      </c>
      <c r="C1727" s="2" t="s">
        <v>303</v>
      </c>
      <c r="D1727" s="2" t="s">
        <v>251</v>
      </c>
      <c r="E1727" s="2" t="s">
        <v>77</v>
      </c>
      <c r="F1727" s="2">
        <v>36550</v>
      </c>
      <c r="G1727" s="2" t="s">
        <v>18</v>
      </c>
      <c r="H1727" s="2" t="s">
        <v>16</v>
      </c>
      <c r="I1727" s="2" t="s">
        <v>201</v>
      </c>
      <c r="J1727" s="2" t="s">
        <v>1231</v>
      </c>
      <c r="L1727" s="2" t="s">
        <v>30</v>
      </c>
    </row>
    <row r="1728" spans="1:20" x14ac:dyDescent="0.25">
      <c r="A1728" s="2">
        <v>336997</v>
      </c>
      <c r="B1728" s="2" t="s">
        <v>4445</v>
      </c>
      <c r="C1728" s="2" t="s">
        <v>229</v>
      </c>
      <c r="D1728" s="2" t="s">
        <v>699</v>
      </c>
      <c r="E1728" s="2" t="s">
        <v>77</v>
      </c>
      <c r="F1728" s="2">
        <v>34269</v>
      </c>
      <c r="G1728" s="2" t="s">
        <v>18</v>
      </c>
      <c r="H1728" s="2" t="s">
        <v>16</v>
      </c>
      <c r="I1728" s="2" t="s">
        <v>201</v>
      </c>
      <c r="J1728" s="2" t="s">
        <v>1231</v>
      </c>
      <c r="L1728" s="2" t="s">
        <v>18</v>
      </c>
    </row>
    <row r="1729" spans="1:12" x14ac:dyDescent="0.25">
      <c r="A1729" s="2">
        <v>337002</v>
      </c>
      <c r="B1729" s="2" t="s">
        <v>2892</v>
      </c>
      <c r="C1729" s="2" t="s">
        <v>1082</v>
      </c>
      <c r="D1729" s="2" t="s">
        <v>1059</v>
      </c>
      <c r="E1729" s="2" t="s">
        <v>77</v>
      </c>
      <c r="F1729" s="2">
        <v>32293</v>
      </c>
      <c r="G1729" s="2" t="s">
        <v>18</v>
      </c>
      <c r="H1729" s="2" t="s">
        <v>16</v>
      </c>
      <c r="I1729" s="2" t="s">
        <v>201</v>
      </c>
      <c r="J1729" s="2" t="s">
        <v>1231</v>
      </c>
      <c r="L1729" s="2" t="s">
        <v>18</v>
      </c>
    </row>
    <row r="1730" spans="1:12" x14ac:dyDescent="0.25">
      <c r="A1730" s="2">
        <v>337004</v>
      </c>
      <c r="B1730" s="2" t="s">
        <v>3299</v>
      </c>
      <c r="C1730" s="2" t="s">
        <v>381</v>
      </c>
      <c r="D1730" s="2" t="s">
        <v>487</v>
      </c>
      <c r="E1730" s="2" t="s">
        <v>77</v>
      </c>
      <c r="F1730" s="2">
        <v>32874</v>
      </c>
      <c r="G1730" s="2" t="s">
        <v>18</v>
      </c>
      <c r="H1730" s="2" t="s">
        <v>16</v>
      </c>
      <c r="I1730" s="2" t="s">
        <v>201</v>
      </c>
      <c r="J1730" s="2" t="s">
        <v>1231</v>
      </c>
      <c r="L1730" s="2" t="s">
        <v>18</v>
      </c>
    </row>
    <row r="1731" spans="1:12" x14ac:dyDescent="0.25">
      <c r="A1731" s="2">
        <v>337010</v>
      </c>
      <c r="B1731" s="2" t="s">
        <v>4125</v>
      </c>
      <c r="C1731" s="2" t="s">
        <v>221</v>
      </c>
      <c r="D1731" s="2" t="s">
        <v>322</v>
      </c>
      <c r="E1731" s="2" t="s">
        <v>77</v>
      </c>
      <c r="F1731" s="2">
        <v>33359</v>
      </c>
      <c r="G1731" s="2" t="s">
        <v>213</v>
      </c>
      <c r="H1731" s="2" t="s">
        <v>16</v>
      </c>
      <c r="I1731" s="2" t="s">
        <v>201</v>
      </c>
      <c r="J1731" s="2" t="s">
        <v>1231</v>
      </c>
      <c r="L1731" s="2" t="s">
        <v>18</v>
      </c>
    </row>
    <row r="1732" spans="1:12" x14ac:dyDescent="0.25">
      <c r="A1732" s="2">
        <v>337014</v>
      </c>
      <c r="B1732" s="2" t="s">
        <v>4126</v>
      </c>
      <c r="C1732" s="2" t="s">
        <v>1148</v>
      </c>
      <c r="D1732" s="2" t="s">
        <v>300</v>
      </c>
      <c r="E1732" s="2" t="s">
        <v>76</v>
      </c>
      <c r="F1732" s="2">
        <v>33817</v>
      </c>
      <c r="G1732" s="2" t="s">
        <v>1026</v>
      </c>
      <c r="H1732" s="2" t="s">
        <v>16</v>
      </c>
      <c r="I1732" s="2" t="s">
        <v>201</v>
      </c>
      <c r="J1732" s="2" t="s">
        <v>1231</v>
      </c>
      <c r="L1732" s="2" t="s">
        <v>18</v>
      </c>
    </row>
    <row r="1733" spans="1:12" x14ac:dyDescent="0.25">
      <c r="A1733" s="2">
        <v>337020</v>
      </c>
      <c r="B1733" s="2" t="s">
        <v>4446</v>
      </c>
      <c r="C1733" s="2" t="s">
        <v>246</v>
      </c>
      <c r="D1733" s="2" t="s">
        <v>1037</v>
      </c>
      <c r="E1733" s="2" t="s">
        <v>76</v>
      </c>
      <c r="F1733" s="2">
        <v>36746</v>
      </c>
      <c r="G1733" s="2" t="s">
        <v>18</v>
      </c>
      <c r="H1733" s="2" t="s">
        <v>16</v>
      </c>
      <c r="I1733" s="2" t="s">
        <v>201</v>
      </c>
      <c r="J1733" s="2" t="s">
        <v>15</v>
      </c>
      <c r="L1733" s="2" t="s">
        <v>30</v>
      </c>
    </row>
    <row r="1734" spans="1:12" x14ac:dyDescent="0.25">
      <c r="A1734" s="2">
        <v>337039</v>
      </c>
      <c r="B1734" s="2" t="s">
        <v>3031</v>
      </c>
      <c r="C1734" s="2" t="s">
        <v>637</v>
      </c>
      <c r="D1734" s="2" t="s">
        <v>234</v>
      </c>
      <c r="E1734" s="2" t="s">
        <v>76</v>
      </c>
      <c r="F1734" s="2">
        <v>34891</v>
      </c>
      <c r="G1734" s="2" t="s">
        <v>18</v>
      </c>
      <c r="H1734" s="2" t="s">
        <v>16</v>
      </c>
      <c r="I1734" s="2" t="s">
        <v>201</v>
      </c>
      <c r="J1734" s="2" t="s">
        <v>1231</v>
      </c>
      <c r="L1734" s="2" t="s">
        <v>18</v>
      </c>
    </row>
    <row r="1735" spans="1:12" x14ac:dyDescent="0.25">
      <c r="A1735" s="2">
        <v>337064</v>
      </c>
      <c r="B1735" s="2" t="s">
        <v>4447</v>
      </c>
      <c r="C1735" s="2" t="s">
        <v>990</v>
      </c>
      <c r="D1735" s="2" t="s">
        <v>417</v>
      </c>
      <c r="E1735" s="2" t="s">
        <v>77</v>
      </c>
      <c r="F1735" s="2">
        <v>33650</v>
      </c>
      <c r="G1735" s="2" t="s">
        <v>213</v>
      </c>
      <c r="H1735" s="2" t="s">
        <v>16</v>
      </c>
      <c r="I1735" s="2" t="s">
        <v>201</v>
      </c>
      <c r="J1735" s="2" t="s">
        <v>1231</v>
      </c>
      <c r="L1735" s="2" t="s">
        <v>18</v>
      </c>
    </row>
    <row r="1736" spans="1:12" x14ac:dyDescent="0.25">
      <c r="A1736" s="2">
        <v>337072</v>
      </c>
      <c r="B1736" s="2" t="s">
        <v>2746</v>
      </c>
      <c r="C1736" s="2" t="s">
        <v>276</v>
      </c>
      <c r="D1736" s="2" t="s">
        <v>447</v>
      </c>
      <c r="E1736" s="2" t="s">
        <v>77</v>
      </c>
      <c r="F1736" s="2">
        <v>29375</v>
      </c>
      <c r="G1736" s="2" t="s">
        <v>1929</v>
      </c>
      <c r="H1736" s="2" t="s">
        <v>16</v>
      </c>
      <c r="I1736" s="2" t="s">
        <v>201</v>
      </c>
      <c r="J1736" s="2" t="s">
        <v>1231</v>
      </c>
      <c r="L1736" s="2" t="s">
        <v>18</v>
      </c>
    </row>
    <row r="1737" spans="1:12" x14ac:dyDescent="0.25">
      <c r="A1737" s="2">
        <v>337086</v>
      </c>
      <c r="B1737" s="2" t="s">
        <v>3300</v>
      </c>
      <c r="C1737" s="2" t="s">
        <v>214</v>
      </c>
      <c r="D1737" s="2" t="s">
        <v>295</v>
      </c>
      <c r="E1737" s="2" t="s">
        <v>76</v>
      </c>
      <c r="F1737" s="2">
        <v>35799</v>
      </c>
      <c r="G1737" s="2" t="s">
        <v>355</v>
      </c>
      <c r="H1737" s="2" t="s">
        <v>16</v>
      </c>
      <c r="I1737" s="2" t="s">
        <v>201</v>
      </c>
      <c r="J1737" s="2" t="s">
        <v>15</v>
      </c>
      <c r="L1737" s="2" t="s">
        <v>47</v>
      </c>
    </row>
    <row r="1738" spans="1:12" x14ac:dyDescent="0.25">
      <c r="A1738" s="2">
        <v>337090</v>
      </c>
      <c r="B1738" s="2" t="s">
        <v>3445</v>
      </c>
      <c r="C1738" s="2" t="s">
        <v>246</v>
      </c>
      <c r="D1738" s="2" t="s">
        <v>2051</v>
      </c>
      <c r="E1738" s="2" t="s">
        <v>76</v>
      </c>
      <c r="F1738" s="2">
        <v>33536</v>
      </c>
      <c r="G1738" s="2" t="s">
        <v>3446</v>
      </c>
      <c r="H1738" s="2" t="s">
        <v>16</v>
      </c>
      <c r="I1738" s="2" t="s">
        <v>201</v>
      </c>
      <c r="J1738" s="2" t="s">
        <v>1231</v>
      </c>
      <c r="L1738" s="2" t="s">
        <v>47</v>
      </c>
    </row>
    <row r="1739" spans="1:12" x14ac:dyDescent="0.25">
      <c r="A1739" s="2">
        <v>337102</v>
      </c>
      <c r="B1739" s="2" t="s">
        <v>3301</v>
      </c>
      <c r="C1739" s="2" t="s">
        <v>3302</v>
      </c>
      <c r="D1739" s="2" t="s">
        <v>840</v>
      </c>
      <c r="E1739" s="2" t="s">
        <v>77</v>
      </c>
      <c r="F1739" s="2">
        <v>33794</v>
      </c>
      <c r="G1739" s="2" t="s">
        <v>18</v>
      </c>
      <c r="H1739" s="2" t="s">
        <v>16</v>
      </c>
      <c r="I1739" s="2" t="s">
        <v>201</v>
      </c>
      <c r="J1739" s="2" t="s">
        <v>1231</v>
      </c>
      <c r="L1739" s="2" t="s">
        <v>30</v>
      </c>
    </row>
    <row r="1740" spans="1:12" x14ac:dyDescent="0.25">
      <c r="A1740" s="2">
        <v>337124</v>
      </c>
      <c r="B1740" s="2" t="s">
        <v>3204</v>
      </c>
      <c r="C1740" s="2" t="s">
        <v>4448</v>
      </c>
      <c r="D1740" s="2" t="s">
        <v>1279</v>
      </c>
      <c r="E1740" s="2" t="s">
        <v>76</v>
      </c>
      <c r="F1740" s="2">
        <v>33242</v>
      </c>
      <c r="G1740" s="2" t="s">
        <v>855</v>
      </c>
      <c r="H1740" s="2" t="s">
        <v>16</v>
      </c>
      <c r="I1740" s="2" t="s">
        <v>201</v>
      </c>
      <c r="J1740" s="2" t="s">
        <v>1231</v>
      </c>
      <c r="L1740" s="2" t="s">
        <v>47</v>
      </c>
    </row>
    <row r="1741" spans="1:12" x14ac:dyDescent="0.25">
      <c r="A1741" s="2">
        <v>337125</v>
      </c>
      <c r="B1741" s="2" t="s">
        <v>2455</v>
      </c>
      <c r="C1741" s="2" t="s">
        <v>477</v>
      </c>
      <c r="D1741" s="2" t="s">
        <v>502</v>
      </c>
      <c r="E1741" s="2" t="s">
        <v>76</v>
      </c>
      <c r="F1741" s="2">
        <v>35217</v>
      </c>
      <c r="G1741" s="2" t="s">
        <v>30</v>
      </c>
      <c r="H1741" s="2" t="s">
        <v>16</v>
      </c>
      <c r="I1741" s="2" t="s">
        <v>201</v>
      </c>
      <c r="J1741" s="2" t="s">
        <v>1231</v>
      </c>
      <c r="L1741" s="2" t="s">
        <v>30</v>
      </c>
    </row>
    <row r="1742" spans="1:12" x14ac:dyDescent="0.25">
      <c r="A1742" s="2">
        <v>337128</v>
      </c>
      <c r="B1742" s="2" t="s">
        <v>2555</v>
      </c>
      <c r="C1742" s="2" t="s">
        <v>276</v>
      </c>
      <c r="D1742" s="2" t="s">
        <v>539</v>
      </c>
      <c r="E1742" s="2" t="s">
        <v>77</v>
      </c>
      <c r="F1742" s="2">
        <v>34568</v>
      </c>
      <c r="G1742" s="2" t="s">
        <v>18</v>
      </c>
      <c r="H1742" s="2" t="s">
        <v>16</v>
      </c>
      <c r="I1742" s="2" t="s">
        <v>201</v>
      </c>
      <c r="J1742" s="2" t="s">
        <v>1231</v>
      </c>
      <c r="L1742" s="2" t="s">
        <v>18</v>
      </c>
    </row>
    <row r="1743" spans="1:12" x14ac:dyDescent="0.25">
      <c r="A1743" s="2">
        <v>337142</v>
      </c>
      <c r="B1743" s="2" t="s">
        <v>2981</v>
      </c>
      <c r="C1743" s="2" t="s">
        <v>326</v>
      </c>
      <c r="D1743" s="2" t="s">
        <v>2390</v>
      </c>
      <c r="E1743" s="2" t="s">
        <v>77</v>
      </c>
      <c r="F1743" s="2">
        <v>35065</v>
      </c>
      <c r="G1743" s="2" t="s">
        <v>1480</v>
      </c>
      <c r="H1743" s="2" t="s">
        <v>16</v>
      </c>
      <c r="I1743" s="2" t="s">
        <v>201</v>
      </c>
      <c r="J1743" s="2" t="s">
        <v>1231</v>
      </c>
      <c r="L1743" s="2" t="s">
        <v>30</v>
      </c>
    </row>
    <row r="1744" spans="1:12" x14ac:dyDescent="0.25">
      <c r="A1744" s="2">
        <v>337144</v>
      </c>
      <c r="B1744" s="2" t="s">
        <v>4131</v>
      </c>
      <c r="C1744" s="2" t="s">
        <v>563</v>
      </c>
      <c r="D1744" s="2" t="s">
        <v>1997</v>
      </c>
      <c r="E1744" s="2" t="s">
        <v>76</v>
      </c>
      <c r="F1744" s="2">
        <v>33239</v>
      </c>
      <c r="G1744" s="2" t="s">
        <v>213</v>
      </c>
      <c r="H1744" s="2" t="s">
        <v>16</v>
      </c>
      <c r="I1744" s="2" t="s">
        <v>201</v>
      </c>
      <c r="J1744" s="2" t="s">
        <v>1231</v>
      </c>
      <c r="L1744" s="2" t="s">
        <v>18</v>
      </c>
    </row>
    <row r="1745" spans="1:20" x14ac:dyDescent="0.25">
      <c r="A1745" s="2">
        <v>337145</v>
      </c>
      <c r="B1745" s="2" t="s">
        <v>4132</v>
      </c>
      <c r="C1745" s="2" t="s">
        <v>229</v>
      </c>
      <c r="D1745" s="2" t="s">
        <v>492</v>
      </c>
      <c r="E1745" s="2" t="s">
        <v>76</v>
      </c>
      <c r="F1745" s="2">
        <v>36342</v>
      </c>
      <c r="G1745" s="2" t="s">
        <v>213</v>
      </c>
      <c r="H1745" s="2" t="s">
        <v>16</v>
      </c>
      <c r="I1745" s="2" t="s">
        <v>201</v>
      </c>
      <c r="J1745" s="2" t="s">
        <v>1231</v>
      </c>
      <c r="L1745" s="2" t="s">
        <v>18</v>
      </c>
    </row>
    <row r="1746" spans="1:20" x14ac:dyDescent="0.25">
      <c r="A1746" s="2">
        <v>337146</v>
      </c>
      <c r="B1746" s="2" t="s">
        <v>4449</v>
      </c>
      <c r="C1746" s="2" t="s">
        <v>1015</v>
      </c>
      <c r="D1746" s="2" t="s">
        <v>389</v>
      </c>
      <c r="E1746" s="2" t="s">
        <v>77</v>
      </c>
      <c r="F1746" s="2">
        <v>32723</v>
      </c>
      <c r="G1746" s="2" t="s">
        <v>213</v>
      </c>
      <c r="H1746" s="2" t="s">
        <v>16</v>
      </c>
      <c r="I1746" s="2" t="s">
        <v>201</v>
      </c>
      <c r="J1746" s="2" t="s">
        <v>1231</v>
      </c>
      <c r="L1746" s="2" t="s">
        <v>30</v>
      </c>
    </row>
    <row r="1747" spans="1:20" x14ac:dyDescent="0.25">
      <c r="A1747" s="2">
        <v>337183</v>
      </c>
      <c r="B1747" s="2" t="s">
        <v>4137</v>
      </c>
      <c r="C1747" s="2" t="s">
        <v>821</v>
      </c>
      <c r="D1747" s="2" t="s">
        <v>4138</v>
      </c>
      <c r="E1747" s="2" t="s">
        <v>76</v>
      </c>
      <c r="F1747" s="2">
        <v>35431</v>
      </c>
      <c r="G1747" s="2" t="s">
        <v>1005</v>
      </c>
      <c r="H1747" s="2" t="s">
        <v>16</v>
      </c>
      <c r="I1747" s="2" t="s">
        <v>201</v>
      </c>
      <c r="J1747" s="2" t="s">
        <v>1231</v>
      </c>
      <c r="L1747" s="2" t="s">
        <v>18</v>
      </c>
      <c r="R1747" s="2">
        <v>4857</v>
      </c>
      <c r="S1747" s="2">
        <v>45509</v>
      </c>
      <c r="T1747" s="2">
        <v>30000</v>
      </c>
    </row>
    <row r="1748" spans="1:20" x14ac:dyDescent="0.25">
      <c r="A1748" s="2">
        <v>337214</v>
      </c>
      <c r="B1748" s="2" t="s">
        <v>2965</v>
      </c>
      <c r="C1748" s="2" t="s">
        <v>214</v>
      </c>
      <c r="D1748" s="2" t="s">
        <v>232</v>
      </c>
      <c r="E1748" s="2" t="s">
        <v>76</v>
      </c>
      <c r="F1748" s="2">
        <v>31246</v>
      </c>
      <c r="G1748" s="2" t="s">
        <v>27</v>
      </c>
      <c r="H1748" s="2" t="s">
        <v>16</v>
      </c>
      <c r="I1748" s="2" t="s">
        <v>201</v>
      </c>
      <c r="J1748" s="2" t="s">
        <v>1231</v>
      </c>
      <c r="L1748" s="2" t="s">
        <v>27</v>
      </c>
    </row>
    <row r="1749" spans="1:20" x14ac:dyDescent="0.25">
      <c r="A1749" s="2">
        <v>337219</v>
      </c>
      <c r="B1749" s="2" t="s">
        <v>2406</v>
      </c>
      <c r="C1749" s="2" t="s">
        <v>388</v>
      </c>
      <c r="D1749" s="2" t="s">
        <v>467</v>
      </c>
      <c r="E1749" s="2" t="s">
        <v>76</v>
      </c>
      <c r="F1749" s="2">
        <v>35930</v>
      </c>
      <c r="G1749" s="2" t="s">
        <v>1280</v>
      </c>
      <c r="H1749" s="2" t="s">
        <v>16</v>
      </c>
      <c r="I1749" s="2" t="s">
        <v>201</v>
      </c>
      <c r="J1749" s="2" t="s">
        <v>1231</v>
      </c>
      <c r="L1749" s="2" t="s">
        <v>18</v>
      </c>
    </row>
    <row r="1750" spans="1:20" x14ac:dyDescent="0.25">
      <c r="A1750" s="2">
        <v>337249</v>
      </c>
      <c r="B1750" s="2" t="s">
        <v>2989</v>
      </c>
      <c r="C1750" s="2" t="s">
        <v>2990</v>
      </c>
      <c r="D1750" s="2" t="s">
        <v>232</v>
      </c>
      <c r="E1750" s="2" t="s">
        <v>76</v>
      </c>
      <c r="F1750" s="2">
        <v>36282</v>
      </c>
      <c r="G1750" s="2" t="s">
        <v>27</v>
      </c>
      <c r="H1750" s="2" t="s">
        <v>16</v>
      </c>
      <c r="I1750" s="2" t="s">
        <v>201</v>
      </c>
      <c r="J1750" s="2" t="s">
        <v>1231</v>
      </c>
      <c r="L1750" s="2" t="s">
        <v>18</v>
      </c>
    </row>
    <row r="1751" spans="1:20" x14ac:dyDescent="0.25">
      <c r="A1751" s="2">
        <v>337266</v>
      </c>
      <c r="B1751" s="2" t="s">
        <v>1447</v>
      </c>
      <c r="C1751" s="2" t="s">
        <v>334</v>
      </c>
      <c r="D1751" s="2" t="s">
        <v>1544</v>
      </c>
      <c r="E1751" s="2" t="s">
        <v>76</v>
      </c>
      <c r="H1751" s="2" t="s">
        <v>16</v>
      </c>
      <c r="I1751" s="2" t="s">
        <v>201</v>
      </c>
    </row>
    <row r="1752" spans="1:20" x14ac:dyDescent="0.25">
      <c r="A1752" s="2">
        <v>337268</v>
      </c>
      <c r="B1752" s="2" t="s">
        <v>3115</v>
      </c>
      <c r="C1752" s="2" t="s">
        <v>666</v>
      </c>
      <c r="D1752" s="2" t="s">
        <v>368</v>
      </c>
      <c r="E1752" s="2" t="s">
        <v>76</v>
      </c>
      <c r="F1752" s="2">
        <v>32145</v>
      </c>
      <c r="G1752" s="2" t="s">
        <v>3116</v>
      </c>
      <c r="H1752" s="2" t="s">
        <v>16</v>
      </c>
      <c r="I1752" s="2" t="s">
        <v>201</v>
      </c>
      <c r="J1752" s="2" t="s">
        <v>1231</v>
      </c>
      <c r="L1752" s="2" t="s">
        <v>58</v>
      </c>
    </row>
    <row r="1753" spans="1:20" x14ac:dyDescent="0.25">
      <c r="A1753" s="2">
        <v>337290</v>
      </c>
      <c r="B1753" s="2" t="s">
        <v>3064</v>
      </c>
      <c r="C1753" s="2" t="s">
        <v>326</v>
      </c>
      <c r="D1753" s="2" t="s">
        <v>3065</v>
      </c>
      <c r="E1753" s="2" t="s">
        <v>76</v>
      </c>
      <c r="F1753" s="2">
        <v>31616</v>
      </c>
      <c r="G1753" s="2" t="s">
        <v>3066</v>
      </c>
      <c r="H1753" s="2" t="s">
        <v>16</v>
      </c>
      <c r="I1753" s="2" t="s">
        <v>201</v>
      </c>
      <c r="J1753" s="2" t="s">
        <v>1231</v>
      </c>
      <c r="L1753" s="2" t="s">
        <v>70</v>
      </c>
    </row>
    <row r="1754" spans="1:20" x14ac:dyDescent="0.25">
      <c r="A1754" s="2">
        <v>337313</v>
      </c>
      <c r="B1754" s="2" t="s">
        <v>2817</v>
      </c>
      <c r="C1754" s="2" t="s">
        <v>229</v>
      </c>
      <c r="D1754" s="2" t="s">
        <v>1008</v>
      </c>
      <c r="E1754" s="2" t="s">
        <v>77</v>
      </c>
      <c r="F1754" s="2">
        <v>28559</v>
      </c>
      <c r="G1754" s="2" t="s">
        <v>18</v>
      </c>
      <c r="H1754" s="2" t="s">
        <v>16</v>
      </c>
      <c r="I1754" s="2" t="s">
        <v>201</v>
      </c>
      <c r="J1754" s="2" t="s">
        <v>1231</v>
      </c>
      <c r="L1754" s="2" t="s">
        <v>18</v>
      </c>
    </row>
    <row r="1755" spans="1:20" x14ac:dyDescent="0.25">
      <c r="A1755" s="2">
        <v>337318</v>
      </c>
      <c r="B1755" s="2" t="s">
        <v>3391</v>
      </c>
      <c r="C1755" s="2" t="s">
        <v>769</v>
      </c>
      <c r="D1755" s="2" t="s">
        <v>437</v>
      </c>
      <c r="E1755" s="2" t="s">
        <v>76</v>
      </c>
      <c r="F1755" s="2">
        <v>35966</v>
      </c>
      <c r="G1755" s="2" t="s">
        <v>718</v>
      </c>
      <c r="H1755" s="2" t="s">
        <v>16</v>
      </c>
      <c r="I1755" s="2" t="s">
        <v>201</v>
      </c>
      <c r="J1755" s="2" t="s">
        <v>15</v>
      </c>
      <c r="L1755" s="2" t="s">
        <v>73</v>
      </c>
    </row>
    <row r="1756" spans="1:20" x14ac:dyDescent="0.25">
      <c r="A1756" s="2">
        <v>337320</v>
      </c>
      <c r="B1756" s="2" t="s">
        <v>794</v>
      </c>
      <c r="C1756" s="2" t="s">
        <v>252</v>
      </c>
      <c r="D1756" s="2" t="s">
        <v>829</v>
      </c>
      <c r="E1756" s="2" t="s">
        <v>76</v>
      </c>
      <c r="F1756" s="2">
        <v>29851</v>
      </c>
      <c r="G1756" s="2" t="s">
        <v>18</v>
      </c>
      <c r="H1756" s="2" t="s">
        <v>16</v>
      </c>
      <c r="I1756" s="2" t="s">
        <v>201</v>
      </c>
      <c r="J1756" s="2" t="s">
        <v>15</v>
      </c>
      <c r="L1756" s="2" t="s">
        <v>18</v>
      </c>
    </row>
    <row r="1757" spans="1:20" x14ac:dyDescent="0.25">
      <c r="A1757" s="2">
        <v>337336</v>
      </c>
      <c r="B1757" s="2" t="s">
        <v>4452</v>
      </c>
      <c r="C1757" s="2" t="s">
        <v>581</v>
      </c>
      <c r="D1757" s="2" t="s">
        <v>449</v>
      </c>
      <c r="E1757" s="2" t="s">
        <v>77</v>
      </c>
      <c r="F1757" s="2">
        <v>31197</v>
      </c>
      <c r="G1757" s="2" t="s">
        <v>4453</v>
      </c>
      <c r="H1757" s="2" t="s">
        <v>16</v>
      </c>
      <c r="I1757" s="2" t="s">
        <v>201</v>
      </c>
      <c r="J1757" s="2" t="s">
        <v>15</v>
      </c>
      <c r="L1757" s="2" t="s">
        <v>18</v>
      </c>
    </row>
    <row r="1758" spans="1:20" x14ac:dyDescent="0.25">
      <c r="A1758" s="2">
        <v>337337</v>
      </c>
      <c r="B1758" s="2" t="s">
        <v>4454</v>
      </c>
      <c r="C1758" s="2" t="s">
        <v>229</v>
      </c>
      <c r="D1758" s="2" t="s">
        <v>937</v>
      </c>
      <c r="E1758" s="2" t="s">
        <v>77</v>
      </c>
      <c r="F1758" s="2">
        <v>33420</v>
      </c>
      <c r="G1758" s="2" t="s">
        <v>4455</v>
      </c>
      <c r="H1758" s="2" t="s">
        <v>16</v>
      </c>
      <c r="I1758" s="2" t="s">
        <v>201</v>
      </c>
      <c r="J1758" s="2" t="s">
        <v>15</v>
      </c>
      <c r="L1758" s="2" t="s">
        <v>30</v>
      </c>
    </row>
    <row r="1759" spans="1:20" x14ac:dyDescent="0.25">
      <c r="A1759" s="2">
        <v>337344</v>
      </c>
      <c r="B1759" s="2" t="s">
        <v>4456</v>
      </c>
      <c r="C1759" s="2" t="s">
        <v>252</v>
      </c>
      <c r="D1759" s="2" t="s">
        <v>4457</v>
      </c>
      <c r="E1759" s="2" t="s">
        <v>76</v>
      </c>
      <c r="F1759" s="2">
        <v>29589</v>
      </c>
      <c r="G1759" s="2" t="s">
        <v>4458</v>
      </c>
      <c r="H1759" s="2" t="s">
        <v>16</v>
      </c>
      <c r="I1759" s="2" t="s">
        <v>201</v>
      </c>
      <c r="J1759" s="2" t="s">
        <v>1231</v>
      </c>
      <c r="L1759" s="2" t="s">
        <v>61</v>
      </c>
    </row>
    <row r="1760" spans="1:20" x14ac:dyDescent="0.25">
      <c r="A1760" s="2">
        <v>337352</v>
      </c>
      <c r="B1760" s="2" t="s">
        <v>3392</v>
      </c>
      <c r="C1760" s="2" t="s">
        <v>334</v>
      </c>
      <c r="D1760" s="2" t="s">
        <v>3393</v>
      </c>
      <c r="E1760" s="2" t="s">
        <v>76</v>
      </c>
      <c r="F1760" s="2">
        <v>32551</v>
      </c>
      <c r="G1760" s="2" t="s">
        <v>47</v>
      </c>
      <c r="H1760" s="2" t="s">
        <v>16</v>
      </c>
      <c r="I1760" s="2" t="s">
        <v>201</v>
      </c>
      <c r="J1760" s="2" t="s">
        <v>15</v>
      </c>
      <c r="L1760" s="2" t="s">
        <v>47</v>
      </c>
    </row>
    <row r="1761" spans="1:12" x14ac:dyDescent="0.25">
      <c r="A1761" s="2">
        <v>337355</v>
      </c>
      <c r="B1761" s="2" t="s">
        <v>4459</v>
      </c>
      <c r="C1761" s="2" t="s">
        <v>1855</v>
      </c>
      <c r="D1761" s="2" t="s">
        <v>4460</v>
      </c>
      <c r="E1761" s="2" t="s">
        <v>76</v>
      </c>
      <c r="F1761" s="2">
        <v>29921</v>
      </c>
      <c r="G1761" s="2" t="s">
        <v>4272</v>
      </c>
      <c r="H1761" s="2" t="s">
        <v>16</v>
      </c>
      <c r="I1761" s="2" t="s">
        <v>201</v>
      </c>
      <c r="J1761" s="2" t="s">
        <v>1231</v>
      </c>
      <c r="L1761" s="2" t="s">
        <v>58</v>
      </c>
    </row>
    <row r="1762" spans="1:12" x14ac:dyDescent="0.25">
      <c r="A1762" s="2">
        <v>337362</v>
      </c>
      <c r="B1762" s="2" t="s">
        <v>2497</v>
      </c>
      <c r="C1762" s="2" t="s">
        <v>289</v>
      </c>
      <c r="D1762" s="2" t="s">
        <v>302</v>
      </c>
      <c r="E1762" s="2" t="s">
        <v>76</v>
      </c>
      <c r="F1762" s="2">
        <v>29544</v>
      </c>
      <c r="G1762" s="2" t="s">
        <v>739</v>
      </c>
      <c r="H1762" s="2" t="s">
        <v>16</v>
      </c>
      <c r="I1762" s="2" t="s">
        <v>201</v>
      </c>
      <c r="J1762" s="2" t="s">
        <v>1231</v>
      </c>
      <c r="L1762" s="2" t="s">
        <v>18</v>
      </c>
    </row>
    <row r="1763" spans="1:12" x14ac:dyDescent="0.25">
      <c r="A1763" s="2">
        <v>337365</v>
      </c>
      <c r="B1763" s="2" t="s">
        <v>2893</v>
      </c>
      <c r="C1763" s="2" t="s">
        <v>518</v>
      </c>
      <c r="D1763" s="2" t="s">
        <v>898</v>
      </c>
      <c r="E1763" s="2" t="s">
        <v>77</v>
      </c>
      <c r="F1763" s="2">
        <v>31697</v>
      </c>
      <c r="G1763" s="2" t="s">
        <v>542</v>
      </c>
      <c r="H1763" s="2" t="s">
        <v>16</v>
      </c>
      <c r="I1763" s="2" t="s">
        <v>201</v>
      </c>
      <c r="J1763" s="2" t="s">
        <v>1231</v>
      </c>
      <c r="L1763" s="2" t="s">
        <v>40</v>
      </c>
    </row>
    <row r="1764" spans="1:12" x14ac:dyDescent="0.25">
      <c r="A1764" s="2">
        <v>337382</v>
      </c>
      <c r="B1764" s="2" t="s">
        <v>4139</v>
      </c>
      <c r="C1764" s="2" t="s">
        <v>1124</v>
      </c>
      <c r="D1764" s="2" t="s">
        <v>4140</v>
      </c>
      <c r="E1764" s="2" t="s">
        <v>77</v>
      </c>
      <c r="F1764" s="2">
        <v>36216</v>
      </c>
      <c r="G1764" s="2" t="s">
        <v>494</v>
      </c>
      <c r="H1764" s="2" t="s">
        <v>16</v>
      </c>
      <c r="I1764" s="2" t="s">
        <v>201</v>
      </c>
      <c r="J1764" s="2" t="s">
        <v>15</v>
      </c>
      <c r="L1764" s="2" t="s">
        <v>18</v>
      </c>
    </row>
    <row r="1765" spans="1:12" x14ac:dyDescent="0.25">
      <c r="A1765" s="2">
        <v>337384</v>
      </c>
      <c r="B1765" s="2" t="s">
        <v>4462</v>
      </c>
      <c r="C1765" s="2" t="s">
        <v>334</v>
      </c>
      <c r="D1765" s="2" t="s">
        <v>868</v>
      </c>
      <c r="E1765" s="2" t="s">
        <v>76</v>
      </c>
      <c r="F1765" s="2">
        <v>32085</v>
      </c>
      <c r="G1765" s="2" t="s">
        <v>30</v>
      </c>
      <c r="H1765" s="2" t="s">
        <v>16</v>
      </c>
      <c r="I1765" s="2" t="s">
        <v>201</v>
      </c>
      <c r="J1765" s="2" t="s">
        <v>1231</v>
      </c>
      <c r="L1765" s="2" t="s">
        <v>70</v>
      </c>
    </row>
    <row r="1766" spans="1:12" x14ac:dyDescent="0.25">
      <c r="A1766" s="2">
        <v>337391</v>
      </c>
      <c r="B1766" s="2" t="s">
        <v>4463</v>
      </c>
      <c r="C1766" s="2" t="s">
        <v>254</v>
      </c>
      <c r="D1766" s="2" t="s">
        <v>1439</v>
      </c>
      <c r="E1766" s="2" t="s">
        <v>77</v>
      </c>
      <c r="F1766" s="2">
        <v>36423</v>
      </c>
      <c r="G1766" s="2" t="s">
        <v>18</v>
      </c>
      <c r="H1766" s="2" t="s">
        <v>16</v>
      </c>
      <c r="I1766" s="2" t="s">
        <v>201</v>
      </c>
      <c r="J1766" s="2" t="s">
        <v>15</v>
      </c>
      <c r="L1766" s="2" t="s">
        <v>18</v>
      </c>
    </row>
    <row r="1767" spans="1:12" x14ac:dyDescent="0.25">
      <c r="A1767" s="2">
        <v>337392</v>
      </c>
      <c r="B1767" s="2" t="s">
        <v>4464</v>
      </c>
      <c r="C1767" s="2" t="s">
        <v>4465</v>
      </c>
      <c r="D1767" s="2" t="s">
        <v>1459</v>
      </c>
      <c r="E1767" s="2" t="s">
        <v>77</v>
      </c>
      <c r="F1767" s="2">
        <v>36593</v>
      </c>
      <c r="G1767" s="2" t="s">
        <v>18</v>
      </c>
      <c r="H1767" s="2" t="s">
        <v>19</v>
      </c>
      <c r="I1767" s="2" t="s">
        <v>201</v>
      </c>
      <c r="J1767" s="2" t="s">
        <v>15</v>
      </c>
      <c r="L1767" s="2" t="s">
        <v>30</v>
      </c>
    </row>
    <row r="1768" spans="1:12" x14ac:dyDescent="0.25">
      <c r="A1768" s="2">
        <v>337404</v>
      </c>
      <c r="B1768" s="2" t="s">
        <v>4466</v>
      </c>
      <c r="C1768" s="2" t="s">
        <v>535</v>
      </c>
      <c r="D1768" s="2" t="s">
        <v>701</v>
      </c>
      <c r="E1768" s="2" t="s">
        <v>77</v>
      </c>
      <c r="F1768" s="2">
        <v>29187</v>
      </c>
      <c r="G1768" s="2" t="s">
        <v>67</v>
      </c>
      <c r="H1768" s="2" t="s">
        <v>16</v>
      </c>
      <c r="I1768" s="2" t="s">
        <v>201</v>
      </c>
      <c r="J1768" s="2" t="s">
        <v>1231</v>
      </c>
      <c r="L1768" s="2" t="s">
        <v>67</v>
      </c>
    </row>
    <row r="1769" spans="1:12" x14ac:dyDescent="0.25">
      <c r="A1769" s="2">
        <v>337407</v>
      </c>
      <c r="B1769" s="2" t="s">
        <v>4467</v>
      </c>
      <c r="C1769" s="2" t="s">
        <v>2033</v>
      </c>
      <c r="D1769" s="2" t="s">
        <v>937</v>
      </c>
      <c r="E1769" s="2" t="s">
        <v>77</v>
      </c>
      <c r="F1769" s="2">
        <v>32265</v>
      </c>
      <c r="G1769" s="2" t="s">
        <v>18</v>
      </c>
      <c r="H1769" s="2" t="s">
        <v>16</v>
      </c>
      <c r="I1769" s="2" t="s">
        <v>201</v>
      </c>
      <c r="J1769" s="2" t="s">
        <v>15</v>
      </c>
      <c r="L1769" s="2" t="s">
        <v>18</v>
      </c>
    </row>
    <row r="1770" spans="1:12" x14ac:dyDescent="0.25">
      <c r="A1770" s="2">
        <v>337409</v>
      </c>
      <c r="B1770" s="2" t="s">
        <v>2945</v>
      </c>
      <c r="C1770" s="2" t="s">
        <v>2946</v>
      </c>
      <c r="D1770" s="2" t="s">
        <v>368</v>
      </c>
      <c r="E1770" s="2" t="s">
        <v>76</v>
      </c>
      <c r="F1770" s="2">
        <v>32509</v>
      </c>
      <c r="G1770" s="2" t="s">
        <v>2947</v>
      </c>
      <c r="H1770" s="2" t="s">
        <v>16</v>
      </c>
      <c r="I1770" s="2" t="s">
        <v>201</v>
      </c>
      <c r="J1770" s="2" t="s">
        <v>15</v>
      </c>
      <c r="L1770" s="2" t="s">
        <v>1736</v>
      </c>
    </row>
    <row r="1771" spans="1:12" x14ac:dyDescent="0.25">
      <c r="A1771" s="2">
        <v>337410</v>
      </c>
      <c r="B1771" s="2" t="s">
        <v>4468</v>
      </c>
      <c r="C1771" s="2" t="s">
        <v>246</v>
      </c>
      <c r="D1771" s="2" t="s">
        <v>1637</v>
      </c>
      <c r="E1771" s="2" t="s">
        <v>76</v>
      </c>
      <c r="F1771" s="2">
        <v>30061</v>
      </c>
      <c r="G1771" s="2" t="s">
        <v>18</v>
      </c>
      <c r="H1771" s="2" t="s">
        <v>16</v>
      </c>
      <c r="I1771" s="2" t="s">
        <v>201</v>
      </c>
      <c r="J1771" s="2" t="s">
        <v>1231</v>
      </c>
      <c r="L1771" s="2" t="s">
        <v>18</v>
      </c>
    </row>
    <row r="1772" spans="1:12" x14ac:dyDescent="0.25">
      <c r="A1772" s="2">
        <v>337412</v>
      </c>
      <c r="B1772" s="2" t="s">
        <v>2818</v>
      </c>
      <c r="C1772" s="2" t="s">
        <v>2819</v>
      </c>
      <c r="D1772" s="2" t="s">
        <v>314</v>
      </c>
      <c r="E1772" s="2" t="s">
        <v>76</v>
      </c>
      <c r="F1772" s="2">
        <v>29074</v>
      </c>
      <c r="G1772" s="2" t="s">
        <v>2820</v>
      </c>
      <c r="H1772" s="2" t="s">
        <v>16</v>
      </c>
      <c r="I1772" s="2" t="s">
        <v>201</v>
      </c>
      <c r="J1772" s="2" t="s">
        <v>1231</v>
      </c>
      <c r="L1772" s="2" t="s">
        <v>70</v>
      </c>
    </row>
    <row r="1773" spans="1:12" x14ac:dyDescent="0.25">
      <c r="A1773" s="2">
        <v>337413</v>
      </c>
      <c r="B1773" s="2" t="s">
        <v>3067</v>
      </c>
      <c r="C1773" s="2" t="s">
        <v>246</v>
      </c>
      <c r="D1773" s="2" t="s">
        <v>374</v>
      </c>
      <c r="E1773" s="2" t="s">
        <v>76</v>
      </c>
      <c r="F1773" s="2">
        <v>31479</v>
      </c>
      <c r="G1773" s="2" t="s">
        <v>18</v>
      </c>
      <c r="H1773" s="2" t="s">
        <v>16</v>
      </c>
      <c r="I1773" s="2" t="s">
        <v>201</v>
      </c>
      <c r="J1773" s="2" t="s">
        <v>1231</v>
      </c>
      <c r="L1773" s="2" t="s">
        <v>30</v>
      </c>
    </row>
    <row r="1774" spans="1:12" x14ac:dyDescent="0.25">
      <c r="A1774" s="2">
        <v>337417</v>
      </c>
      <c r="B1774" s="2" t="s">
        <v>2700</v>
      </c>
      <c r="C1774" s="2" t="s">
        <v>879</v>
      </c>
      <c r="D1774" s="2" t="s">
        <v>523</v>
      </c>
      <c r="E1774" s="2" t="s">
        <v>76</v>
      </c>
      <c r="F1774" s="2">
        <v>32389</v>
      </c>
      <c r="G1774" s="2" t="s">
        <v>2701</v>
      </c>
      <c r="H1774" s="2" t="s">
        <v>16</v>
      </c>
      <c r="I1774" s="2" t="s">
        <v>201</v>
      </c>
      <c r="J1774" s="2" t="s">
        <v>15</v>
      </c>
      <c r="L1774" s="2" t="s">
        <v>73</v>
      </c>
    </row>
    <row r="1775" spans="1:12" x14ac:dyDescent="0.25">
      <c r="A1775" s="2">
        <v>337418</v>
      </c>
      <c r="B1775" s="2" t="s">
        <v>4469</v>
      </c>
      <c r="C1775" s="2" t="s">
        <v>246</v>
      </c>
      <c r="D1775" s="2" t="s">
        <v>332</v>
      </c>
      <c r="E1775" s="2" t="s">
        <v>76</v>
      </c>
      <c r="F1775" s="2">
        <v>33679</v>
      </c>
      <c r="G1775" s="2" t="s">
        <v>430</v>
      </c>
      <c r="H1775" s="2" t="s">
        <v>16</v>
      </c>
      <c r="I1775" s="2" t="s">
        <v>201</v>
      </c>
      <c r="J1775" s="2" t="s">
        <v>15</v>
      </c>
      <c r="L1775" s="2" t="s">
        <v>73</v>
      </c>
    </row>
    <row r="1776" spans="1:12" x14ac:dyDescent="0.25">
      <c r="A1776" s="2">
        <v>337419</v>
      </c>
      <c r="B1776" s="2" t="s">
        <v>4470</v>
      </c>
      <c r="C1776" s="2" t="s">
        <v>414</v>
      </c>
      <c r="D1776" s="2" t="s">
        <v>422</v>
      </c>
      <c r="E1776" s="2" t="s">
        <v>76</v>
      </c>
      <c r="F1776" s="2">
        <v>28378</v>
      </c>
      <c r="G1776" s="2" t="s">
        <v>284</v>
      </c>
      <c r="H1776" s="2" t="s">
        <v>16</v>
      </c>
      <c r="I1776" s="2" t="s">
        <v>201</v>
      </c>
      <c r="J1776" s="2" t="s">
        <v>1231</v>
      </c>
      <c r="L1776" s="2" t="s">
        <v>30</v>
      </c>
    </row>
    <row r="1777" spans="1:16" x14ac:dyDescent="0.25">
      <c r="A1777" s="2">
        <v>337427</v>
      </c>
      <c r="B1777" s="2" t="s">
        <v>2896</v>
      </c>
      <c r="C1777" s="2" t="s">
        <v>856</v>
      </c>
      <c r="D1777" s="2" t="s">
        <v>570</v>
      </c>
      <c r="E1777" s="2" t="s">
        <v>76</v>
      </c>
      <c r="F1777" s="2">
        <v>30220</v>
      </c>
      <c r="G1777" s="2" t="s">
        <v>721</v>
      </c>
      <c r="H1777" s="2" t="s">
        <v>16</v>
      </c>
      <c r="I1777" s="2" t="s">
        <v>201</v>
      </c>
      <c r="J1777" s="2" t="s">
        <v>1231</v>
      </c>
      <c r="L1777" s="2" t="s">
        <v>37</v>
      </c>
      <c r="P1777" s="2" t="s">
        <v>2219</v>
      </c>
    </row>
    <row r="1778" spans="1:16" x14ac:dyDescent="0.25">
      <c r="A1778" s="2">
        <v>337433</v>
      </c>
      <c r="B1778" s="2" t="s">
        <v>4471</v>
      </c>
      <c r="C1778" s="2" t="s">
        <v>246</v>
      </c>
      <c r="D1778" s="2" t="s">
        <v>597</v>
      </c>
      <c r="E1778" s="2" t="s">
        <v>77</v>
      </c>
      <c r="F1778" s="2">
        <v>29959</v>
      </c>
      <c r="G1778" s="2" t="s">
        <v>37</v>
      </c>
      <c r="H1778" s="2" t="s">
        <v>16</v>
      </c>
      <c r="I1778" s="2" t="s">
        <v>201</v>
      </c>
      <c r="J1778" s="2" t="s">
        <v>1231</v>
      </c>
      <c r="L1778" s="2" t="s">
        <v>37</v>
      </c>
    </row>
    <row r="1779" spans="1:16" x14ac:dyDescent="0.25">
      <c r="A1779" s="2">
        <v>337439</v>
      </c>
      <c r="B1779" s="2" t="s">
        <v>4472</v>
      </c>
      <c r="C1779" s="2" t="s">
        <v>398</v>
      </c>
      <c r="D1779" s="2" t="s">
        <v>927</v>
      </c>
      <c r="E1779" s="2" t="s">
        <v>77</v>
      </c>
      <c r="F1779" s="2">
        <v>29594</v>
      </c>
      <c r="G1779" s="2" t="s">
        <v>245</v>
      </c>
      <c r="H1779" s="2" t="s">
        <v>16</v>
      </c>
      <c r="I1779" s="2" t="s">
        <v>201</v>
      </c>
      <c r="J1779" s="2" t="s">
        <v>1231</v>
      </c>
      <c r="L1779" s="2" t="s">
        <v>30</v>
      </c>
    </row>
    <row r="1780" spans="1:16" x14ac:dyDescent="0.25">
      <c r="A1780" s="2">
        <v>337440</v>
      </c>
      <c r="B1780" s="2" t="s">
        <v>4141</v>
      </c>
      <c r="C1780" s="2" t="s">
        <v>2254</v>
      </c>
      <c r="D1780" s="2" t="s">
        <v>3859</v>
      </c>
      <c r="E1780" s="2" t="s">
        <v>77</v>
      </c>
      <c r="F1780" s="2">
        <v>36319</v>
      </c>
      <c r="G1780" s="2" t="s">
        <v>18</v>
      </c>
      <c r="H1780" s="2" t="s">
        <v>16</v>
      </c>
      <c r="I1780" s="2" t="s">
        <v>201</v>
      </c>
      <c r="J1780" s="2" t="s">
        <v>1231</v>
      </c>
      <c r="L1780" s="2" t="s">
        <v>18</v>
      </c>
    </row>
    <row r="1781" spans="1:16" x14ac:dyDescent="0.25">
      <c r="A1781" s="2">
        <v>337445</v>
      </c>
      <c r="B1781" s="2" t="s">
        <v>4473</v>
      </c>
      <c r="C1781" s="2" t="s">
        <v>440</v>
      </c>
      <c r="D1781" s="2" t="s">
        <v>380</v>
      </c>
      <c r="E1781" s="2" t="s">
        <v>77</v>
      </c>
      <c r="F1781" s="2">
        <v>30484</v>
      </c>
      <c r="G1781" s="2" t="s">
        <v>213</v>
      </c>
      <c r="H1781" s="2" t="s">
        <v>16</v>
      </c>
      <c r="I1781" s="2" t="s">
        <v>201</v>
      </c>
      <c r="J1781" s="2" t="s">
        <v>1231</v>
      </c>
      <c r="L1781" s="2" t="s">
        <v>55</v>
      </c>
    </row>
    <row r="1782" spans="1:16" x14ac:dyDescent="0.25">
      <c r="A1782" s="2">
        <v>337476</v>
      </c>
      <c r="B1782" s="2" t="s">
        <v>4474</v>
      </c>
      <c r="C1782" s="2" t="s">
        <v>252</v>
      </c>
      <c r="D1782" s="2" t="s">
        <v>241</v>
      </c>
      <c r="E1782" s="2" t="s">
        <v>77</v>
      </c>
      <c r="F1782" s="2">
        <v>31138</v>
      </c>
      <c r="G1782" s="2" t="s">
        <v>812</v>
      </c>
      <c r="H1782" s="2" t="s">
        <v>16</v>
      </c>
      <c r="I1782" s="2" t="s">
        <v>201</v>
      </c>
      <c r="J1782" s="2" t="s">
        <v>1231</v>
      </c>
      <c r="L1782" s="2" t="s">
        <v>18</v>
      </c>
    </row>
    <row r="1783" spans="1:16" x14ac:dyDescent="0.25">
      <c r="A1783" s="2">
        <v>337488</v>
      </c>
      <c r="B1783" s="2" t="s">
        <v>4475</v>
      </c>
      <c r="C1783" s="2" t="s">
        <v>334</v>
      </c>
      <c r="D1783" s="2" t="s">
        <v>375</v>
      </c>
      <c r="E1783" s="2" t="s">
        <v>76</v>
      </c>
      <c r="F1783" s="2">
        <v>31067</v>
      </c>
      <c r="G1783" s="2" t="s">
        <v>668</v>
      </c>
      <c r="H1783" s="2" t="s">
        <v>16</v>
      </c>
      <c r="I1783" s="2" t="s">
        <v>201</v>
      </c>
      <c r="J1783" s="2" t="s">
        <v>15</v>
      </c>
      <c r="L1783" s="2" t="s">
        <v>40</v>
      </c>
    </row>
    <row r="1784" spans="1:16" x14ac:dyDescent="0.25">
      <c r="A1784" s="2">
        <v>337496</v>
      </c>
      <c r="B1784" s="2" t="s">
        <v>877</v>
      </c>
      <c r="C1784" s="2" t="s">
        <v>229</v>
      </c>
      <c r="D1784" s="2" t="s">
        <v>724</v>
      </c>
      <c r="E1784" s="2" t="s">
        <v>76</v>
      </c>
      <c r="F1784" s="2">
        <v>30317</v>
      </c>
      <c r="G1784" s="2" t="s">
        <v>61</v>
      </c>
      <c r="H1784" s="2" t="s">
        <v>16</v>
      </c>
      <c r="I1784" s="2" t="s">
        <v>201</v>
      </c>
      <c r="J1784" s="2" t="s">
        <v>15</v>
      </c>
      <c r="L1784" s="2" t="s">
        <v>61</v>
      </c>
    </row>
    <row r="1785" spans="1:16" x14ac:dyDescent="0.25">
      <c r="A1785" s="2">
        <v>337508</v>
      </c>
      <c r="B1785" s="2" t="s">
        <v>2948</v>
      </c>
      <c r="C1785" s="2" t="s">
        <v>214</v>
      </c>
      <c r="D1785" s="2" t="s">
        <v>834</v>
      </c>
      <c r="E1785" s="2" t="s">
        <v>76</v>
      </c>
      <c r="F1785" s="2">
        <v>31613</v>
      </c>
      <c r="G1785" s="2" t="s">
        <v>40</v>
      </c>
      <c r="H1785" s="2" t="s">
        <v>16</v>
      </c>
      <c r="I1785" s="2" t="s">
        <v>201</v>
      </c>
      <c r="J1785" s="2" t="s">
        <v>15</v>
      </c>
      <c r="L1785" s="2" t="s">
        <v>40</v>
      </c>
    </row>
    <row r="1786" spans="1:16" x14ac:dyDescent="0.25">
      <c r="A1786" s="2">
        <v>337534</v>
      </c>
      <c r="B1786" s="2" t="s">
        <v>4477</v>
      </c>
      <c r="C1786" s="2" t="s">
        <v>2393</v>
      </c>
      <c r="D1786" s="2" t="s">
        <v>1874</v>
      </c>
      <c r="E1786" s="2" t="s">
        <v>77</v>
      </c>
      <c r="F1786" s="2">
        <v>36174</v>
      </c>
      <c r="G1786" s="2" t="s">
        <v>18</v>
      </c>
      <c r="H1786" s="2" t="s">
        <v>16</v>
      </c>
      <c r="I1786" s="2" t="s">
        <v>201</v>
      </c>
      <c r="J1786" s="2" t="s">
        <v>1231</v>
      </c>
      <c r="L1786" s="2" t="s">
        <v>18</v>
      </c>
      <c r="P1786" s="2" t="s">
        <v>4581</v>
      </c>
    </row>
    <row r="1787" spans="1:16" x14ac:dyDescent="0.25">
      <c r="A1787" s="2">
        <v>337539</v>
      </c>
      <c r="B1787" s="2" t="s">
        <v>2446</v>
      </c>
      <c r="C1787" s="2" t="s">
        <v>623</v>
      </c>
      <c r="D1787" s="2" t="s">
        <v>222</v>
      </c>
      <c r="E1787" s="2" t="s">
        <v>77</v>
      </c>
      <c r="F1787" s="2">
        <v>35267</v>
      </c>
      <c r="G1787" s="2" t="s">
        <v>18</v>
      </c>
      <c r="H1787" s="2" t="s">
        <v>16</v>
      </c>
      <c r="I1787" s="2" t="s">
        <v>201</v>
      </c>
      <c r="J1787" s="2" t="s">
        <v>15</v>
      </c>
      <c r="L1787" s="2" t="s">
        <v>18</v>
      </c>
    </row>
    <row r="1788" spans="1:16" x14ac:dyDescent="0.25">
      <c r="A1788" s="2">
        <v>337545</v>
      </c>
      <c r="B1788" s="2" t="s">
        <v>2900</v>
      </c>
      <c r="C1788" s="2" t="s">
        <v>645</v>
      </c>
      <c r="D1788" s="2" t="s">
        <v>1129</v>
      </c>
      <c r="E1788" s="2" t="s">
        <v>77</v>
      </c>
      <c r="F1788" s="2">
        <v>34247</v>
      </c>
      <c r="G1788" s="2" t="s">
        <v>2901</v>
      </c>
      <c r="H1788" s="2" t="s">
        <v>16</v>
      </c>
      <c r="I1788" s="2" t="s">
        <v>201</v>
      </c>
      <c r="J1788" s="2" t="s">
        <v>1231</v>
      </c>
      <c r="L1788" s="2" t="s">
        <v>27</v>
      </c>
    </row>
    <row r="1789" spans="1:16" x14ac:dyDescent="0.25">
      <c r="A1789" s="2">
        <v>337552</v>
      </c>
      <c r="B1789" s="2" t="s">
        <v>2709</v>
      </c>
      <c r="C1789" s="2" t="s">
        <v>2710</v>
      </c>
      <c r="D1789" s="2" t="s">
        <v>915</v>
      </c>
      <c r="E1789" s="2" t="s">
        <v>77</v>
      </c>
      <c r="F1789" s="2">
        <v>34729</v>
      </c>
      <c r="G1789" s="2" t="s">
        <v>2711</v>
      </c>
      <c r="H1789" s="2" t="s">
        <v>16</v>
      </c>
      <c r="I1789" s="2" t="s">
        <v>201</v>
      </c>
      <c r="J1789" s="2" t="s">
        <v>15</v>
      </c>
      <c r="L1789" s="2" t="s">
        <v>64</v>
      </c>
    </row>
    <row r="1790" spans="1:16" x14ac:dyDescent="0.25">
      <c r="A1790" s="2">
        <v>337553</v>
      </c>
      <c r="B1790" s="2" t="s">
        <v>4478</v>
      </c>
      <c r="C1790" s="2" t="s">
        <v>572</v>
      </c>
      <c r="D1790" s="2" t="s">
        <v>2233</v>
      </c>
      <c r="E1790" s="2" t="s">
        <v>76</v>
      </c>
      <c r="F1790" s="2">
        <v>31372</v>
      </c>
      <c r="G1790" s="2" t="s">
        <v>4479</v>
      </c>
      <c r="H1790" s="2" t="s">
        <v>16</v>
      </c>
      <c r="I1790" s="2" t="s">
        <v>201</v>
      </c>
      <c r="J1790" s="2" t="s">
        <v>15</v>
      </c>
      <c r="L1790" s="2" t="s">
        <v>61</v>
      </c>
    </row>
    <row r="1791" spans="1:16" x14ac:dyDescent="0.25">
      <c r="A1791" s="2">
        <v>337567</v>
      </c>
      <c r="B1791" s="2" t="s">
        <v>3394</v>
      </c>
      <c r="C1791" s="2" t="s">
        <v>276</v>
      </c>
      <c r="D1791" s="2" t="s">
        <v>282</v>
      </c>
      <c r="E1791" s="2" t="s">
        <v>77</v>
      </c>
      <c r="F1791" s="2">
        <v>32628</v>
      </c>
      <c r="G1791" s="2" t="s">
        <v>70</v>
      </c>
      <c r="H1791" s="2" t="s">
        <v>16</v>
      </c>
      <c r="I1791" s="2" t="s">
        <v>201</v>
      </c>
      <c r="J1791" s="2" t="s">
        <v>1231</v>
      </c>
      <c r="L1791" s="2" t="s">
        <v>70</v>
      </c>
    </row>
    <row r="1792" spans="1:16" x14ac:dyDescent="0.25">
      <c r="A1792" s="2">
        <v>337576</v>
      </c>
      <c r="B1792" s="2" t="s">
        <v>4480</v>
      </c>
      <c r="C1792" s="2" t="s">
        <v>229</v>
      </c>
      <c r="D1792" s="2" t="s">
        <v>241</v>
      </c>
      <c r="E1792" s="2" t="s">
        <v>77</v>
      </c>
      <c r="F1792" s="2">
        <v>27282</v>
      </c>
      <c r="G1792" s="2" t="s">
        <v>1113</v>
      </c>
      <c r="H1792" s="2" t="s">
        <v>16</v>
      </c>
      <c r="I1792" s="2" t="s">
        <v>201</v>
      </c>
      <c r="J1792" s="2" t="s">
        <v>1231</v>
      </c>
      <c r="L1792" s="2" t="s">
        <v>18</v>
      </c>
    </row>
    <row r="1793" spans="1:16" x14ac:dyDescent="0.25">
      <c r="A1793" s="2">
        <v>337588</v>
      </c>
      <c r="B1793" s="2" t="s">
        <v>2902</v>
      </c>
      <c r="C1793" s="2" t="s">
        <v>552</v>
      </c>
      <c r="D1793" s="2" t="s">
        <v>2903</v>
      </c>
      <c r="E1793" s="2" t="s">
        <v>77</v>
      </c>
      <c r="F1793" s="2">
        <v>28722</v>
      </c>
      <c r="G1793" s="2" t="s">
        <v>18</v>
      </c>
      <c r="H1793" s="2" t="s">
        <v>16</v>
      </c>
      <c r="I1793" s="2" t="s">
        <v>201</v>
      </c>
      <c r="J1793" s="2" t="s">
        <v>15</v>
      </c>
      <c r="L1793" s="2" t="s">
        <v>18</v>
      </c>
    </row>
    <row r="1794" spans="1:16" x14ac:dyDescent="0.25">
      <c r="A1794" s="2">
        <v>337596</v>
      </c>
      <c r="B1794" s="2" t="s">
        <v>2904</v>
      </c>
      <c r="C1794" s="2" t="s">
        <v>1017</v>
      </c>
      <c r="D1794" s="2" t="s">
        <v>317</v>
      </c>
      <c r="E1794" s="2" t="s">
        <v>77</v>
      </c>
      <c r="F1794" s="2">
        <v>34770</v>
      </c>
      <c r="G1794" s="2" t="s">
        <v>18</v>
      </c>
      <c r="H1794" s="2" t="s">
        <v>16</v>
      </c>
      <c r="I1794" s="2" t="s">
        <v>201</v>
      </c>
      <c r="J1794" s="2" t="s">
        <v>15</v>
      </c>
      <c r="L1794" s="2" t="s">
        <v>18</v>
      </c>
    </row>
    <row r="1795" spans="1:16" x14ac:dyDescent="0.25">
      <c r="A1795" s="2">
        <v>337605</v>
      </c>
      <c r="B1795" s="2" t="s">
        <v>4483</v>
      </c>
      <c r="C1795" s="2" t="s">
        <v>4484</v>
      </c>
      <c r="D1795" s="2" t="s">
        <v>1125</v>
      </c>
      <c r="E1795" s="2" t="s">
        <v>77</v>
      </c>
      <c r="F1795" s="2">
        <v>34704</v>
      </c>
      <c r="G1795" s="2" t="s">
        <v>945</v>
      </c>
      <c r="H1795" s="2" t="s">
        <v>16</v>
      </c>
      <c r="I1795" s="2" t="s">
        <v>201</v>
      </c>
      <c r="J1795" s="2" t="s">
        <v>15</v>
      </c>
      <c r="L1795" s="2" t="s">
        <v>30</v>
      </c>
      <c r="P1795" s="2" t="s">
        <v>4571</v>
      </c>
    </row>
    <row r="1796" spans="1:16" x14ac:dyDescent="0.25">
      <c r="A1796" s="2">
        <v>337609</v>
      </c>
      <c r="B1796" s="2" t="s">
        <v>2905</v>
      </c>
      <c r="C1796" s="2" t="s">
        <v>1109</v>
      </c>
      <c r="D1796" s="2" t="s">
        <v>863</v>
      </c>
      <c r="E1796" s="2" t="s">
        <v>77</v>
      </c>
      <c r="F1796" s="2">
        <v>34714</v>
      </c>
      <c r="G1796" s="2" t="s">
        <v>793</v>
      </c>
      <c r="H1796" s="2" t="s">
        <v>16</v>
      </c>
      <c r="I1796" s="2" t="s">
        <v>201</v>
      </c>
      <c r="J1796" s="2" t="s">
        <v>1231</v>
      </c>
      <c r="L1796" s="2" t="s">
        <v>18</v>
      </c>
    </row>
    <row r="1797" spans="1:16" x14ac:dyDescent="0.25">
      <c r="A1797" s="2">
        <v>337610</v>
      </c>
      <c r="B1797" s="2" t="s">
        <v>2906</v>
      </c>
      <c r="C1797" s="2" t="s">
        <v>211</v>
      </c>
      <c r="D1797" s="2" t="s">
        <v>406</v>
      </c>
      <c r="E1797" s="2" t="s">
        <v>77</v>
      </c>
      <c r="F1797" s="2">
        <v>36376</v>
      </c>
      <c r="G1797" s="2" t="s">
        <v>18</v>
      </c>
      <c r="H1797" s="2" t="s">
        <v>16</v>
      </c>
      <c r="I1797" s="2" t="s">
        <v>201</v>
      </c>
      <c r="J1797" s="2" t="s">
        <v>15</v>
      </c>
      <c r="L1797" s="2" t="s">
        <v>73</v>
      </c>
    </row>
    <row r="1798" spans="1:16" x14ac:dyDescent="0.25">
      <c r="A1798" s="2">
        <v>337612</v>
      </c>
      <c r="B1798" s="2" t="s">
        <v>4485</v>
      </c>
      <c r="C1798" s="2" t="s">
        <v>1308</v>
      </c>
      <c r="D1798" s="2" t="s">
        <v>4486</v>
      </c>
      <c r="E1798" s="2" t="s">
        <v>77</v>
      </c>
      <c r="F1798" s="2">
        <v>35065</v>
      </c>
      <c r="G1798" s="2" t="s">
        <v>18</v>
      </c>
      <c r="H1798" s="2" t="s">
        <v>16</v>
      </c>
      <c r="I1798" s="2" t="s">
        <v>201</v>
      </c>
      <c r="J1798" s="2" t="s">
        <v>1231</v>
      </c>
      <c r="L1798" s="2" t="s">
        <v>30</v>
      </c>
    </row>
    <row r="1799" spans="1:16" x14ac:dyDescent="0.25">
      <c r="A1799" s="2">
        <v>337615</v>
      </c>
      <c r="B1799" s="2" t="s">
        <v>4487</v>
      </c>
      <c r="C1799" s="2" t="s">
        <v>410</v>
      </c>
      <c r="D1799" s="2" t="s">
        <v>898</v>
      </c>
      <c r="E1799" s="2" t="s">
        <v>77</v>
      </c>
      <c r="F1799" s="2">
        <v>29251</v>
      </c>
      <c r="G1799" s="2" t="s">
        <v>668</v>
      </c>
      <c r="H1799" s="2" t="s">
        <v>16</v>
      </c>
      <c r="I1799" s="2" t="s">
        <v>201</v>
      </c>
      <c r="J1799" s="2" t="s">
        <v>15</v>
      </c>
      <c r="L1799" s="2" t="s">
        <v>40</v>
      </c>
    </row>
    <row r="1800" spans="1:16" x14ac:dyDescent="0.25">
      <c r="A1800" s="2">
        <v>337648</v>
      </c>
      <c r="B1800" s="2" t="s">
        <v>2325</v>
      </c>
      <c r="C1800" s="2" t="s">
        <v>221</v>
      </c>
      <c r="D1800" s="2" t="s">
        <v>720</v>
      </c>
      <c r="E1800" s="2" t="s">
        <v>77</v>
      </c>
      <c r="F1800" s="2">
        <v>31170</v>
      </c>
      <c r="G1800" s="2" t="s">
        <v>18</v>
      </c>
      <c r="H1800" s="2" t="s">
        <v>16</v>
      </c>
      <c r="I1800" s="2" t="s">
        <v>201</v>
      </c>
      <c r="J1800" s="2" t="s">
        <v>1231</v>
      </c>
      <c r="L1800" s="2" t="s">
        <v>18</v>
      </c>
    </row>
    <row r="1801" spans="1:16" x14ac:dyDescent="0.25">
      <c r="A1801" s="2">
        <v>337660</v>
      </c>
      <c r="B1801" s="2" t="s">
        <v>2824</v>
      </c>
      <c r="C1801" s="2" t="s">
        <v>229</v>
      </c>
      <c r="D1801" s="2" t="s">
        <v>635</v>
      </c>
      <c r="E1801" s="2" t="s">
        <v>76</v>
      </c>
      <c r="F1801" s="2">
        <v>31437</v>
      </c>
      <c r="G1801" s="2" t="s">
        <v>920</v>
      </c>
      <c r="H1801" s="2" t="s">
        <v>16</v>
      </c>
      <c r="I1801" s="2" t="s">
        <v>201</v>
      </c>
      <c r="J1801" s="2" t="s">
        <v>1231</v>
      </c>
      <c r="L1801" s="2" t="s">
        <v>50</v>
      </c>
    </row>
    <row r="1802" spans="1:16" x14ac:dyDescent="0.25">
      <c r="A1802" s="2">
        <v>337690</v>
      </c>
      <c r="B1802" s="2" t="s">
        <v>2907</v>
      </c>
      <c r="C1802" s="2" t="s">
        <v>2908</v>
      </c>
      <c r="D1802" s="2" t="s">
        <v>320</v>
      </c>
      <c r="E1802" s="2" t="s">
        <v>77</v>
      </c>
      <c r="F1802" s="2">
        <v>33984</v>
      </c>
      <c r="G1802" s="2" t="s">
        <v>27</v>
      </c>
      <c r="H1802" s="2" t="s">
        <v>16</v>
      </c>
      <c r="I1802" s="2" t="s">
        <v>201</v>
      </c>
      <c r="J1802" s="2" t="s">
        <v>1231</v>
      </c>
      <c r="L1802" s="2" t="s">
        <v>27</v>
      </c>
    </row>
    <row r="1803" spans="1:16" x14ac:dyDescent="0.25">
      <c r="A1803" s="2">
        <v>337693</v>
      </c>
      <c r="B1803" s="2" t="s">
        <v>2909</v>
      </c>
      <c r="C1803" s="2" t="s">
        <v>830</v>
      </c>
      <c r="D1803" s="2" t="s">
        <v>1065</v>
      </c>
      <c r="E1803" s="2" t="s">
        <v>77</v>
      </c>
      <c r="F1803" s="2">
        <v>34337</v>
      </c>
      <c r="G1803" s="2" t="s">
        <v>2910</v>
      </c>
      <c r="H1803" s="2" t="s">
        <v>16</v>
      </c>
      <c r="I1803" s="2" t="s">
        <v>201</v>
      </c>
      <c r="J1803" s="2" t="s">
        <v>1231</v>
      </c>
      <c r="L1803" s="2" t="s">
        <v>18</v>
      </c>
    </row>
    <row r="1804" spans="1:16" x14ac:dyDescent="0.25">
      <c r="A1804" s="2">
        <v>337695</v>
      </c>
      <c r="B1804" s="2" t="s">
        <v>2911</v>
      </c>
      <c r="C1804" s="2" t="s">
        <v>1054</v>
      </c>
      <c r="D1804" s="2" t="s">
        <v>1617</v>
      </c>
      <c r="E1804" s="2" t="s">
        <v>77</v>
      </c>
      <c r="F1804" s="2">
        <v>31542</v>
      </c>
      <c r="G1804" s="2" t="s">
        <v>2262</v>
      </c>
      <c r="H1804" s="2" t="s">
        <v>16</v>
      </c>
      <c r="I1804" s="2" t="s">
        <v>201</v>
      </c>
      <c r="J1804" s="2" t="s">
        <v>1231</v>
      </c>
      <c r="L1804" s="2" t="s">
        <v>70</v>
      </c>
    </row>
    <row r="1805" spans="1:16" x14ac:dyDescent="0.25">
      <c r="A1805" s="2">
        <v>337697</v>
      </c>
      <c r="B1805" s="2" t="s">
        <v>4490</v>
      </c>
      <c r="C1805" s="2" t="s">
        <v>792</v>
      </c>
      <c r="D1805" s="2" t="s">
        <v>212</v>
      </c>
      <c r="E1805" s="2" t="s">
        <v>77</v>
      </c>
      <c r="F1805" s="2">
        <v>35173</v>
      </c>
      <c r="G1805" s="2" t="s">
        <v>1280</v>
      </c>
      <c r="H1805" s="2" t="s">
        <v>16</v>
      </c>
      <c r="I1805" s="2" t="s">
        <v>201</v>
      </c>
      <c r="J1805" s="2" t="s">
        <v>1231</v>
      </c>
      <c r="L1805" s="2" t="s">
        <v>30</v>
      </c>
    </row>
    <row r="1806" spans="1:16" x14ac:dyDescent="0.25">
      <c r="A1806" s="2">
        <v>337705</v>
      </c>
      <c r="B1806" s="2" t="s">
        <v>2447</v>
      </c>
      <c r="C1806" s="2" t="s">
        <v>2448</v>
      </c>
      <c r="D1806" s="2" t="s">
        <v>2081</v>
      </c>
      <c r="E1806" s="2" t="s">
        <v>76</v>
      </c>
      <c r="F1806" s="2">
        <v>32030</v>
      </c>
      <c r="G1806" s="2" t="s">
        <v>2449</v>
      </c>
      <c r="H1806" s="2" t="s">
        <v>16</v>
      </c>
      <c r="I1806" s="2" t="s">
        <v>201</v>
      </c>
      <c r="J1806" s="2" t="s">
        <v>15</v>
      </c>
      <c r="L1806" s="2" t="s">
        <v>18</v>
      </c>
    </row>
    <row r="1807" spans="1:16" x14ac:dyDescent="0.25">
      <c r="A1807" s="2">
        <v>337714</v>
      </c>
      <c r="B1807" s="2" t="s">
        <v>4491</v>
      </c>
      <c r="C1807" s="2" t="s">
        <v>872</v>
      </c>
      <c r="D1807" s="2" t="s">
        <v>1029</v>
      </c>
      <c r="E1807" s="2" t="s">
        <v>77</v>
      </c>
      <c r="F1807" s="2">
        <v>31514</v>
      </c>
      <c r="G1807" s="2" t="s">
        <v>40</v>
      </c>
      <c r="H1807" s="2" t="s">
        <v>16</v>
      </c>
      <c r="I1807" s="2" t="s">
        <v>201</v>
      </c>
      <c r="J1807" s="2" t="s">
        <v>1231</v>
      </c>
      <c r="L1807" s="2" t="s">
        <v>18</v>
      </c>
    </row>
    <row r="1808" spans="1:16" x14ac:dyDescent="0.25">
      <c r="A1808" s="2">
        <v>337719</v>
      </c>
      <c r="B1808" s="2" t="s">
        <v>2242</v>
      </c>
      <c r="C1808" s="2" t="s">
        <v>254</v>
      </c>
      <c r="D1808" s="2" t="s">
        <v>882</v>
      </c>
      <c r="E1808" s="2" t="s">
        <v>77</v>
      </c>
      <c r="F1808" s="2">
        <v>32782</v>
      </c>
      <c r="G1808" s="2" t="s">
        <v>420</v>
      </c>
      <c r="H1808" s="2" t="s">
        <v>16</v>
      </c>
      <c r="I1808" s="2" t="s">
        <v>201</v>
      </c>
      <c r="J1808" s="2" t="s">
        <v>1231</v>
      </c>
      <c r="L1808" s="2" t="s">
        <v>30</v>
      </c>
    </row>
    <row r="1809" spans="1:12" x14ac:dyDescent="0.25">
      <c r="A1809" s="2">
        <v>337759</v>
      </c>
      <c r="B1809" s="2" t="s">
        <v>4492</v>
      </c>
      <c r="C1809" s="2" t="s">
        <v>229</v>
      </c>
      <c r="D1809" s="2" t="s">
        <v>822</v>
      </c>
      <c r="E1809" s="2" t="s">
        <v>77</v>
      </c>
      <c r="F1809" s="2">
        <v>27844</v>
      </c>
      <c r="G1809" s="2" t="s">
        <v>567</v>
      </c>
      <c r="H1809" s="2" t="s">
        <v>16</v>
      </c>
      <c r="I1809" s="2" t="s">
        <v>201</v>
      </c>
      <c r="J1809" s="2" t="s">
        <v>15</v>
      </c>
      <c r="L1809" s="2" t="s">
        <v>30</v>
      </c>
    </row>
    <row r="1810" spans="1:12" x14ac:dyDescent="0.25">
      <c r="A1810" s="2">
        <v>337766</v>
      </c>
      <c r="B1810" s="2" t="s">
        <v>2827</v>
      </c>
      <c r="C1810" s="2" t="s">
        <v>1463</v>
      </c>
      <c r="D1810" s="2" t="s">
        <v>976</v>
      </c>
      <c r="E1810" s="2" t="s">
        <v>76</v>
      </c>
      <c r="F1810" s="2">
        <v>35291</v>
      </c>
      <c r="G1810" s="2" t="s">
        <v>430</v>
      </c>
      <c r="H1810" s="2" t="s">
        <v>16</v>
      </c>
      <c r="I1810" s="2" t="s">
        <v>201</v>
      </c>
      <c r="J1810" s="2" t="s">
        <v>1231</v>
      </c>
      <c r="L1810" s="2" t="s">
        <v>30</v>
      </c>
    </row>
    <row r="1811" spans="1:12" x14ac:dyDescent="0.25">
      <c r="A1811" s="2">
        <v>337778</v>
      </c>
      <c r="B1811" s="2" t="s">
        <v>2982</v>
      </c>
      <c r="C1811" s="2" t="s">
        <v>214</v>
      </c>
      <c r="D1811" s="2" t="s">
        <v>2201</v>
      </c>
      <c r="E1811" s="2" t="s">
        <v>76</v>
      </c>
      <c r="F1811" s="2">
        <v>33391</v>
      </c>
      <c r="G1811" s="2" t="s">
        <v>18</v>
      </c>
      <c r="H1811" s="2" t="s">
        <v>16</v>
      </c>
      <c r="I1811" s="2" t="s">
        <v>201</v>
      </c>
      <c r="J1811" s="2" t="s">
        <v>1231</v>
      </c>
      <c r="L1811" s="2" t="s">
        <v>47</v>
      </c>
    </row>
    <row r="1812" spans="1:12" x14ac:dyDescent="0.25">
      <c r="A1812" s="2">
        <v>337781</v>
      </c>
      <c r="B1812" s="2" t="s">
        <v>2913</v>
      </c>
      <c r="C1812" s="2" t="s">
        <v>1278</v>
      </c>
      <c r="D1812" s="2" t="s">
        <v>1279</v>
      </c>
      <c r="E1812" s="2" t="s">
        <v>76</v>
      </c>
      <c r="F1812" s="2">
        <v>31366</v>
      </c>
      <c r="G1812" s="2" t="s">
        <v>37</v>
      </c>
      <c r="H1812" s="2" t="s">
        <v>16</v>
      </c>
      <c r="I1812" s="2" t="s">
        <v>201</v>
      </c>
      <c r="J1812" s="2" t="s">
        <v>15</v>
      </c>
      <c r="L1812" s="2" t="s">
        <v>18</v>
      </c>
    </row>
    <row r="1813" spans="1:12" x14ac:dyDescent="0.25">
      <c r="A1813" s="2">
        <v>337786</v>
      </c>
      <c r="B1813" s="2" t="s">
        <v>4493</v>
      </c>
      <c r="C1813" s="2" t="s">
        <v>548</v>
      </c>
      <c r="D1813" s="2" t="s">
        <v>417</v>
      </c>
      <c r="E1813" s="2" t="s">
        <v>76</v>
      </c>
      <c r="F1813" s="2">
        <v>28946</v>
      </c>
      <c r="G1813" s="2" t="s">
        <v>2806</v>
      </c>
      <c r="H1813" s="2" t="s">
        <v>16</v>
      </c>
      <c r="I1813" s="2" t="s">
        <v>201</v>
      </c>
      <c r="J1813" s="2" t="s">
        <v>15</v>
      </c>
      <c r="L1813" s="2" t="s">
        <v>30</v>
      </c>
    </row>
    <row r="1814" spans="1:12" x14ac:dyDescent="0.25">
      <c r="A1814" s="2">
        <v>337796</v>
      </c>
      <c r="B1814" s="2" t="s">
        <v>2318</v>
      </c>
      <c r="C1814" s="2" t="s">
        <v>229</v>
      </c>
      <c r="D1814" s="2" t="s">
        <v>232</v>
      </c>
      <c r="E1814" s="2" t="s">
        <v>76</v>
      </c>
      <c r="F1814" s="2">
        <v>28126</v>
      </c>
      <c r="G1814" s="2" t="s">
        <v>2319</v>
      </c>
      <c r="H1814" s="2" t="s">
        <v>16</v>
      </c>
      <c r="I1814" s="2" t="s">
        <v>201</v>
      </c>
      <c r="J1814" s="2" t="s">
        <v>15</v>
      </c>
      <c r="L1814" s="2" t="s">
        <v>40</v>
      </c>
    </row>
    <row r="1815" spans="1:12" x14ac:dyDescent="0.25">
      <c r="A1815" s="2">
        <v>337814</v>
      </c>
      <c r="B1815" s="2" t="s">
        <v>2914</v>
      </c>
      <c r="C1815" s="2" t="s">
        <v>229</v>
      </c>
      <c r="D1815" s="2" t="s">
        <v>295</v>
      </c>
      <c r="E1815" s="2" t="s">
        <v>76</v>
      </c>
      <c r="F1815" s="2">
        <v>36056</v>
      </c>
      <c r="G1815" s="2" t="s">
        <v>464</v>
      </c>
      <c r="H1815" s="2" t="s">
        <v>16</v>
      </c>
      <c r="I1815" s="2" t="s">
        <v>201</v>
      </c>
      <c r="J1815" s="2" t="s">
        <v>1231</v>
      </c>
      <c r="L1815" s="2" t="s">
        <v>73</v>
      </c>
    </row>
    <row r="1816" spans="1:12" x14ac:dyDescent="0.25">
      <c r="A1816" s="2">
        <v>337818</v>
      </c>
      <c r="B1816" s="2" t="s">
        <v>2314</v>
      </c>
      <c r="C1816" s="2" t="s">
        <v>229</v>
      </c>
      <c r="D1816" s="2" t="s">
        <v>896</v>
      </c>
      <c r="E1816" s="2" t="s">
        <v>76</v>
      </c>
      <c r="F1816" s="2">
        <v>32212</v>
      </c>
      <c r="G1816" s="2" t="s">
        <v>18</v>
      </c>
      <c r="H1816" s="2" t="s">
        <v>16</v>
      </c>
      <c r="I1816" s="2" t="s">
        <v>201</v>
      </c>
      <c r="J1816" s="2" t="s">
        <v>1231</v>
      </c>
      <c r="L1816" s="2" t="s">
        <v>30</v>
      </c>
    </row>
    <row r="1817" spans="1:12" x14ac:dyDescent="0.25">
      <c r="A1817" s="2">
        <v>337825</v>
      </c>
      <c r="B1817" s="2" t="s">
        <v>3068</v>
      </c>
      <c r="C1817" s="2" t="s">
        <v>334</v>
      </c>
      <c r="D1817" s="2" t="s">
        <v>831</v>
      </c>
      <c r="E1817" s="2" t="s">
        <v>76</v>
      </c>
      <c r="F1817" s="2">
        <v>31656</v>
      </c>
      <c r="G1817" s="2" t="s">
        <v>37</v>
      </c>
      <c r="H1817" s="2" t="s">
        <v>16</v>
      </c>
      <c r="I1817" s="2" t="s">
        <v>201</v>
      </c>
      <c r="J1817" s="2" t="s">
        <v>15</v>
      </c>
      <c r="L1817" s="2" t="s">
        <v>30</v>
      </c>
    </row>
    <row r="1818" spans="1:12" x14ac:dyDescent="0.25">
      <c r="A1818" s="2">
        <v>337827</v>
      </c>
      <c r="B1818" s="2" t="s">
        <v>4494</v>
      </c>
      <c r="C1818" s="2" t="s">
        <v>229</v>
      </c>
      <c r="D1818" s="2" t="s">
        <v>2013</v>
      </c>
      <c r="E1818" s="2" t="s">
        <v>76</v>
      </c>
      <c r="F1818" s="2">
        <v>28857</v>
      </c>
      <c r="G1818" s="2" t="s">
        <v>2266</v>
      </c>
      <c r="H1818" s="2" t="s">
        <v>16</v>
      </c>
      <c r="I1818" s="2" t="s">
        <v>201</v>
      </c>
      <c r="J1818" s="2" t="s">
        <v>1231</v>
      </c>
      <c r="L1818" s="2" t="s">
        <v>47</v>
      </c>
    </row>
    <row r="1819" spans="1:12" x14ac:dyDescent="0.25">
      <c r="A1819" s="2">
        <v>337829</v>
      </c>
      <c r="B1819" s="2" t="s">
        <v>4495</v>
      </c>
      <c r="C1819" s="2" t="s">
        <v>342</v>
      </c>
      <c r="D1819" s="2" t="s">
        <v>4476</v>
      </c>
      <c r="E1819" s="2" t="s">
        <v>77</v>
      </c>
      <c r="F1819" s="2">
        <v>31938</v>
      </c>
      <c r="G1819" s="2" t="s">
        <v>18</v>
      </c>
      <c r="H1819" s="2" t="s">
        <v>16</v>
      </c>
      <c r="I1819" s="2" t="s">
        <v>201</v>
      </c>
      <c r="J1819" s="2" t="s">
        <v>1231</v>
      </c>
      <c r="L1819" s="2" t="s">
        <v>30</v>
      </c>
    </row>
    <row r="1820" spans="1:12" x14ac:dyDescent="0.25">
      <c r="A1820" s="2">
        <v>337830</v>
      </c>
      <c r="B1820" s="2" t="s">
        <v>4496</v>
      </c>
      <c r="C1820" s="2" t="s">
        <v>1023</v>
      </c>
      <c r="D1820" s="2" t="s">
        <v>843</v>
      </c>
      <c r="E1820" s="2" t="s">
        <v>77</v>
      </c>
      <c r="F1820" s="2">
        <v>36277</v>
      </c>
      <c r="G1820" s="2" t="s">
        <v>18</v>
      </c>
      <c r="H1820" s="2" t="s">
        <v>16</v>
      </c>
      <c r="I1820" s="2" t="s">
        <v>201</v>
      </c>
      <c r="J1820" s="2" t="s">
        <v>1268</v>
      </c>
      <c r="L1820" s="2" t="s">
        <v>18</v>
      </c>
    </row>
    <row r="1821" spans="1:12" x14ac:dyDescent="0.25">
      <c r="A1821" s="2">
        <v>337842</v>
      </c>
      <c r="B1821" s="2" t="s">
        <v>3395</v>
      </c>
      <c r="C1821" s="2" t="s">
        <v>350</v>
      </c>
      <c r="D1821" s="2" t="s">
        <v>1003</v>
      </c>
      <c r="E1821" s="2" t="s">
        <v>76</v>
      </c>
      <c r="F1821" s="2">
        <v>30007</v>
      </c>
      <c r="G1821" s="2" t="s">
        <v>859</v>
      </c>
      <c r="H1821" s="2" t="s">
        <v>19</v>
      </c>
      <c r="I1821" s="2" t="s">
        <v>201</v>
      </c>
      <c r="J1821" s="2" t="s">
        <v>1231</v>
      </c>
      <c r="L1821" s="2" t="s">
        <v>30</v>
      </c>
    </row>
    <row r="1822" spans="1:12" x14ac:dyDescent="0.25">
      <c r="A1822" s="2">
        <v>337844</v>
      </c>
      <c r="B1822" s="2" t="s">
        <v>2915</v>
      </c>
      <c r="C1822" s="2" t="s">
        <v>229</v>
      </c>
      <c r="D1822" s="2" t="s">
        <v>703</v>
      </c>
      <c r="E1822" s="2" t="s">
        <v>77</v>
      </c>
      <c r="F1822" s="2">
        <v>30529</v>
      </c>
      <c r="G1822" s="2" t="s">
        <v>18</v>
      </c>
      <c r="H1822" s="2" t="s">
        <v>16</v>
      </c>
      <c r="I1822" s="2" t="s">
        <v>201</v>
      </c>
      <c r="J1822" s="2" t="s">
        <v>15</v>
      </c>
      <c r="L1822" s="2" t="s">
        <v>18</v>
      </c>
    </row>
    <row r="1823" spans="1:12" x14ac:dyDescent="0.25">
      <c r="A1823" s="2">
        <v>337846</v>
      </c>
      <c r="B1823" s="2" t="s">
        <v>2837</v>
      </c>
      <c r="C1823" s="2" t="s">
        <v>1466</v>
      </c>
      <c r="D1823" s="2" t="s">
        <v>882</v>
      </c>
      <c r="E1823" s="2" t="s">
        <v>77</v>
      </c>
      <c r="F1823" s="2">
        <v>30639</v>
      </c>
      <c r="G1823" s="2" t="s">
        <v>18</v>
      </c>
      <c r="H1823" s="2" t="s">
        <v>16</v>
      </c>
      <c r="I1823" s="2" t="s">
        <v>201</v>
      </c>
      <c r="J1823" s="2" t="s">
        <v>1231</v>
      </c>
      <c r="L1823" s="2" t="s">
        <v>18</v>
      </c>
    </row>
    <row r="1824" spans="1:12" x14ac:dyDescent="0.25">
      <c r="A1824" s="2">
        <v>337855</v>
      </c>
      <c r="B1824" s="2" t="s">
        <v>4498</v>
      </c>
      <c r="C1824" s="2" t="s">
        <v>823</v>
      </c>
      <c r="D1824" s="2" t="s">
        <v>278</v>
      </c>
      <c r="E1824" s="2" t="s">
        <v>77</v>
      </c>
      <c r="F1824" s="2">
        <v>31872</v>
      </c>
      <c r="G1824" s="2" t="s">
        <v>4499</v>
      </c>
      <c r="H1824" s="2" t="s">
        <v>16</v>
      </c>
      <c r="I1824" s="2" t="s">
        <v>201</v>
      </c>
      <c r="J1824" s="2" t="s">
        <v>15</v>
      </c>
      <c r="L1824" s="2" t="s">
        <v>70</v>
      </c>
    </row>
    <row r="1825" spans="1:12" x14ac:dyDescent="0.25">
      <c r="A1825" s="2">
        <v>337860</v>
      </c>
      <c r="B1825" s="2" t="s">
        <v>4500</v>
      </c>
      <c r="C1825" s="2" t="s">
        <v>630</v>
      </c>
      <c r="D1825" s="2" t="s">
        <v>407</v>
      </c>
      <c r="E1825" s="2" t="s">
        <v>77</v>
      </c>
      <c r="F1825" s="2">
        <v>30442</v>
      </c>
      <c r="G1825" s="2" t="s">
        <v>4501</v>
      </c>
      <c r="H1825" s="2" t="s">
        <v>16</v>
      </c>
      <c r="I1825" s="2" t="s">
        <v>201</v>
      </c>
      <c r="J1825" s="2" t="s">
        <v>1231</v>
      </c>
      <c r="L1825" s="2" t="s">
        <v>30</v>
      </c>
    </row>
    <row r="1826" spans="1:12" x14ac:dyDescent="0.25">
      <c r="A1826" s="2">
        <v>337873</v>
      </c>
      <c r="B1826" s="2" t="s">
        <v>4502</v>
      </c>
      <c r="C1826" s="2" t="s">
        <v>453</v>
      </c>
      <c r="D1826" s="2" t="s">
        <v>1090</v>
      </c>
      <c r="E1826" s="2" t="s">
        <v>76</v>
      </c>
      <c r="F1826" s="2">
        <v>29347</v>
      </c>
      <c r="G1826" s="2" t="s">
        <v>37</v>
      </c>
      <c r="H1826" s="2" t="s">
        <v>16</v>
      </c>
      <c r="I1826" s="2" t="s">
        <v>201</v>
      </c>
      <c r="J1826" s="2" t="s">
        <v>15</v>
      </c>
      <c r="L1826" s="2" t="s">
        <v>18</v>
      </c>
    </row>
    <row r="1827" spans="1:12" x14ac:dyDescent="0.25">
      <c r="A1827" s="2">
        <v>337880</v>
      </c>
      <c r="B1827" s="2" t="s">
        <v>4503</v>
      </c>
      <c r="C1827" s="2" t="s">
        <v>4504</v>
      </c>
      <c r="D1827" s="2" t="s">
        <v>620</v>
      </c>
      <c r="E1827" s="2" t="s">
        <v>76</v>
      </c>
      <c r="F1827" s="2">
        <v>33251</v>
      </c>
      <c r="G1827" s="2" t="s">
        <v>4505</v>
      </c>
      <c r="H1827" s="2" t="s">
        <v>16</v>
      </c>
      <c r="I1827" s="2" t="s">
        <v>201</v>
      </c>
      <c r="J1827" s="2" t="s">
        <v>1231</v>
      </c>
      <c r="L1827" s="2" t="s">
        <v>58</v>
      </c>
    </row>
    <row r="1828" spans="1:12" x14ac:dyDescent="0.25">
      <c r="A1828" s="2">
        <v>337881</v>
      </c>
      <c r="B1828" s="2" t="s">
        <v>2326</v>
      </c>
      <c r="C1828" s="2" t="s">
        <v>246</v>
      </c>
      <c r="D1828" s="2" t="s">
        <v>2327</v>
      </c>
      <c r="E1828" s="2" t="s">
        <v>76</v>
      </c>
      <c r="F1828" s="2">
        <v>31978</v>
      </c>
      <c r="G1828" s="2" t="s">
        <v>1026</v>
      </c>
      <c r="H1828" s="2" t="s">
        <v>16</v>
      </c>
      <c r="I1828" s="2" t="s">
        <v>201</v>
      </c>
      <c r="J1828" s="2" t="s">
        <v>1231</v>
      </c>
      <c r="L1828" s="2" t="s">
        <v>18</v>
      </c>
    </row>
    <row r="1829" spans="1:12" x14ac:dyDescent="0.25">
      <c r="A1829" s="2">
        <v>337885</v>
      </c>
      <c r="B1829" s="2" t="s">
        <v>4506</v>
      </c>
      <c r="C1829" s="2" t="s">
        <v>347</v>
      </c>
      <c r="D1829" s="2" t="s">
        <v>240</v>
      </c>
      <c r="E1829" s="2" t="s">
        <v>77</v>
      </c>
      <c r="F1829" s="2">
        <v>32948</v>
      </c>
      <c r="G1829" s="2" t="s">
        <v>18</v>
      </c>
      <c r="H1829" s="2" t="s">
        <v>16</v>
      </c>
      <c r="I1829" s="2" t="s">
        <v>201</v>
      </c>
      <c r="J1829" s="2" t="s">
        <v>15</v>
      </c>
      <c r="L1829" s="2" t="s">
        <v>18</v>
      </c>
    </row>
    <row r="1830" spans="1:12" x14ac:dyDescent="0.25">
      <c r="A1830" s="2">
        <v>337890</v>
      </c>
      <c r="B1830" s="2" t="s">
        <v>4507</v>
      </c>
      <c r="C1830" s="2" t="s">
        <v>1148</v>
      </c>
      <c r="D1830" s="2" t="s">
        <v>3598</v>
      </c>
      <c r="E1830" s="2" t="s">
        <v>76</v>
      </c>
      <c r="F1830" s="2">
        <v>31291</v>
      </c>
      <c r="G1830" s="2" t="s">
        <v>873</v>
      </c>
      <c r="H1830" s="2" t="s">
        <v>16</v>
      </c>
      <c r="I1830" s="2" t="s">
        <v>201</v>
      </c>
      <c r="J1830" s="2" t="s">
        <v>1231</v>
      </c>
      <c r="L1830" s="2" t="s">
        <v>70</v>
      </c>
    </row>
    <row r="1831" spans="1:12" x14ac:dyDescent="0.25">
      <c r="A1831" s="2">
        <v>337895</v>
      </c>
      <c r="B1831" s="2" t="s">
        <v>3069</v>
      </c>
      <c r="C1831" s="2" t="s">
        <v>246</v>
      </c>
      <c r="D1831" s="2" t="s">
        <v>240</v>
      </c>
      <c r="E1831" s="2" t="s">
        <v>77</v>
      </c>
      <c r="F1831" s="2">
        <v>29230</v>
      </c>
      <c r="G1831" s="2" t="s">
        <v>3070</v>
      </c>
      <c r="H1831" s="2" t="s">
        <v>16</v>
      </c>
      <c r="I1831" s="2" t="s">
        <v>201</v>
      </c>
      <c r="J1831" s="2" t="s">
        <v>1231</v>
      </c>
      <c r="L1831" s="2" t="s">
        <v>61</v>
      </c>
    </row>
    <row r="1832" spans="1:12" x14ac:dyDescent="0.25">
      <c r="A1832" s="2">
        <v>337897</v>
      </c>
      <c r="B1832" s="2" t="s">
        <v>4508</v>
      </c>
      <c r="C1832" s="2" t="s">
        <v>378</v>
      </c>
      <c r="D1832" s="2" t="s">
        <v>1102</v>
      </c>
      <c r="E1832" s="2" t="s">
        <v>77</v>
      </c>
      <c r="F1832" s="2">
        <v>30595</v>
      </c>
      <c r="G1832" s="2" t="s">
        <v>335</v>
      </c>
      <c r="H1832" s="2" t="s">
        <v>16</v>
      </c>
      <c r="I1832" s="2" t="s">
        <v>201</v>
      </c>
      <c r="J1832" s="2" t="s">
        <v>15</v>
      </c>
      <c r="L1832" s="2" t="s">
        <v>30</v>
      </c>
    </row>
    <row r="1833" spans="1:12" x14ac:dyDescent="0.25">
      <c r="A1833" s="2">
        <v>337907</v>
      </c>
      <c r="B1833" s="2" t="s">
        <v>2916</v>
      </c>
      <c r="C1833" s="2" t="s">
        <v>252</v>
      </c>
      <c r="D1833" s="2" t="s">
        <v>1637</v>
      </c>
      <c r="E1833" s="2" t="s">
        <v>76</v>
      </c>
      <c r="F1833" s="2">
        <v>32795</v>
      </c>
      <c r="G1833" s="2" t="s">
        <v>2917</v>
      </c>
      <c r="H1833" s="2" t="s">
        <v>16</v>
      </c>
      <c r="I1833" s="2" t="s">
        <v>201</v>
      </c>
      <c r="J1833" s="2" t="s">
        <v>1231</v>
      </c>
      <c r="L1833" s="2" t="s">
        <v>40</v>
      </c>
    </row>
    <row r="1834" spans="1:12" x14ac:dyDescent="0.25">
      <c r="A1834" s="2">
        <v>337915</v>
      </c>
      <c r="B1834" s="2" t="s">
        <v>4510</v>
      </c>
      <c r="C1834" s="2" t="s">
        <v>1148</v>
      </c>
      <c r="D1834" s="2" t="s">
        <v>523</v>
      </c>
      <c r="E1834" s="2" t="s">
        <v>77</v>
      </c>
      <c r="F1834" s="2">
        <v>32511</v>
      </c>
      <c r="G1834" s="2" t="s">
        <v>542</v>
      </c>
      <c r="H1834" s="2" t="s">
        <v>16</v>
      </c>
      <c r="I1834" s="2" t="s">
        <v>201</v>
      </c>
      <c r="J1834" s="2" t="s">
        <v>15</v>
      </c>
      <c r="L1834" s="2" t="s">
        <v>40</v>
      </c>
    </row>
    <row r="1835" spans="1:12" x14ac:dyDescent="0.25">
      <c r="A1835" s="2">
        <v>337924</v>
      </c>
      <c r="B1835" s="2" t="s">
        <v>4512</v>
      </c>
      <c r="C1835" s="2" t="s">
        <v>729</v>
      </c>
      <c r="D1835" s="2" t="s">
        <v>523</v>
      </c>
      <c r="E1835" s="2" t="s">
        <v>77</v>
      </c>
      <c r="F1835" s="2">
        <v>35927</v>
      </c>
      <c r="G1835" s="2" t="s">
        <v>37</v>
      </c>
      <c r="H1835" s="2" t="s">
        <v>16</v>
      </c>
      <c r="I1835" s="2" t="s">
        <v>201</v>
      </c>
      <c r="J1835" s="2" t="s">
        <v>15</v>
      </c>
      <c r="L1835" s="2" t="s">
        <v>37</v>
      </c>
    </row>
    <row r="1836" spans="1:12" x14ac:dyDescent="0.25">
      <c r="A1836" s="2">
        <v>337928</v>
      </c>
      <c r="B1836" s="2" t="s">
        <v>2485</v>
      </c>
      <c r="C1836" s="2" t="s">
        <v>388</v>
      </c>
      <c r="D1836" s="2" t="s">
        <v>539</v>
      </c>
      <c r="E1836" s="2" t="s">
        <v>76</v>
      </c>
      <c r="F1836" s="2">
        <v>31677</v>
      </c>
      <c r="G1836" s="2" t="s">
        <v>61</v>
      </c>
      <c r="H1836" s="2" t="s">
        <v>16</v>
      </c>
      <c r="I1836" s="2" t="s">
        <v>201</v>
      </c>
      <c r="J1836" s="2" t="s">
        <v>15</v>
      </c>
      <c r="L1836" s="2" t="s">
        <v>61</v>
      </c>
    </row>
    <row r="1837" spans="1:12" x14ac:dyDescent="0.25">
      <c r="A1837" s="2">
        <v>337942</v>
      </c>
      <c r="B1837" s="2" t="s">
        <v>1094</v>
      </c>
      <c r="C1837" s="2" t="s">
        <v>388</v>
      </c>
      <c r="D1837" s="2" t="s">
        <v>528</v>
      </c>
      <c r="E1837" s="2" t="s">
        <v>76</v>
      </c>
      <c r="F1837" s="2">
        <v>35174</v>
      </c>
      <c r="G1837" s="2" t="s">
        <v>335</v>
      </c>
      <c r="H1837" s="2" t="s">
        <v>16</v>
      </c>
      <c r="I1837" s="2" t="s">
        <v>201</v>
      </c>
      <c r="J1837" s="2" t="s">
        <v>15</v>
      </c>
      <c r="L1837" s="2" t="s">
        <v>30</v>
      </c>
    </row>
    <row r="1838" spans="1:12" x14ac:dyDescent="0.25">
      <c r="A1838" s="2">
        <v>337950</v>
      </c>
      <c r="B1838" s="2" t="s">
        <v>4513</v>
      </c>
      <c r="C1838" s="2" t="s">
        <v>312</v>
      </c>
      <c r="D1838" s="2" t="s">
        <v>4514</v>
      </c>
      <c r="E1838" s="2" t="s">
        <v>76</v>
      </c>
      <c r="F1838" s="2">
        <v>32648</v>
      </c>
      <c r="G1838" s="2" t="s">
        <v>4515</v>
      </c>
      <c r="H1838" s="2" t="s">
        <v>16</v>
      </c>
      <c r="I1838" s="2" t="s">
        <v>201</v>
      </c>
      <c r="J1838" s="2" t="s">
        <v>1231</v>
      </c>
      <c r="L1838" s="2" t="s">
        <v>73</v>
      </c>
    </row>
    <row r="1839" spans="1:12" x14ac:dyDescent="0.25">
      <c r="A1839" s="2">
        <v>337952</v>
      </c>
      <c r="B1839" s="2" t="s">
        <v>2315</v>
      </c>
      <c r="C1839" s="2" t="s">
        <v>350</v>
      </c>
      <c r="D1839" s="2" t="s">
        <v>300</v>
      </c>
      <c r="E1839" s="2" t="s">
        <v>76</v>
      </c>
      <c r="F1839" s="2">
        <v>31481</v>
      </c>
      <c r="G1839" s="2" t="s">
        <v>18</v>
      </c>
      <c r="H1839" s="2" t="s">
        <v>16</v>
      </c>
      <c r="I1839" s="2" t="s">
        <v>201</v>
      </c>
      <c r="J1839" s="2" t="s">
        <v>1231</v>
      </c>
      <c r="L1839" s="2" t="s">
        <v>30</v>
      </c>
    </row>
    <row r="1840" spans="1:12" x14ac:dyDescent="0.25">
      <c r="A1840" s="2">
        <v>337954</v>
      </c>
      <c r="B1840" s="2" t="s">
        <v>825</v>
      </c>
      <c r="C1840" s="2" t="s">
        <v>1494</v>
      </c>
      <c r="D1840" s="2" t="s">
        <v>411</v>
      </c>
      <c r="E1840" s="2" t="s">
        <v>76</v>
      </c>
      <c r="F1840" s="2">
        <v>34425</v>
      </c>
      <c r="G1840" s="2" t="s">
        <v>2402</v>
      </c>
      <c r="H1840" s="2" t="s">
        <v>16</v>
      </c>
      <c r="I1840" s="2" t="s">
        <v>201</v>
      </c>
      <c r="J1840" s="2" t="s">
        <v>1231</v>
      </c>
      <c r="L1840" s="2" t="s">
        <v>64</v>
      </c>
    </row>
    <row r="1841" spans="1:12" x14ac:dyDescent="0.25">
      <c r="A1841" s="2">
        <v>338005</v>
      </c>
      <c r="B1841" s="2" t="s">
        <v>4516</v>
      </c>
      <c r="C1841" s="2" t="s">
        <v>337</v>
      </c>
      <c r="D1841" s="2" t="s">
        <v>4517</v>
      </c>
      <c r="E1841" s="2" t="s">
        <v>77</v>
      </c>
      <c r="F1841" s="2">
        <v>36184</v>
      </c>
      <c r="G1841" s="2" t="s">
        <v>869</v>
      </c>
      <c r="H1841" s="2" t="s">
        <v>16</v>
      </c>
      <c r="I1841" s="2" t="s">
        <v>201</v>
      </c>
      <c r="J1841" s="2" t="s">
        <v>15</v>
      </c>
      <c r="L1841" s="2" t="s">
        <v>1736</v>
      </c>
    </row>
    <row r="1842" spans="1:12" x14ac:dyDescent="0.25">
      <c r="A1842" s="2">
        <v>338008</v>
      </c>
      <c r="B1842" s="2" t="s">
        <v>2918</v>
      </c>
      <c r="C1842" s="2" t="s">
        <v>252</v>
      </c>
      <c r="D1842" s="2" t="s">
        <v>212</v>
      </c>
      <c r="E1842" s="2" t="s">
        <v>77</v>
      </c>
      <c r="F1842" s="2">
        <v>35466</v>
      </c>
      <c r="G1842" s="2" t="s">
        <v>688</v>
      </c>
      <c r="H1842" s="2" t="s">
        <v>16</v>
      </c>
      <c r="I1842" s="2" t="s">
        <v>201</v>
      </c>
      <c r="J1842" s="2" t="s">
        <v>1231</v>
      </c>
      <c r="L1842" s="2" t="s">
        <v>30</v>
      </c>
    </row>
    <row r="1843" spans="1:12" x14ac:dyDescent="0.25">
      <c r="A1843" s="2">
        <v>338011</v>
      </c>
      <c r="B1843" s="2" t="s">
        <v>1471</v>
      </c>
      <c r="C1843" s="2" t="s">
        <v>436</v>
      </c>
      <c r="D1843" s="2" t="s">
        <v>1061</v>
      </c>
      <c r="E1843" s="2" t="s">
        <v>77</v>
      </c>
      <c r="F1843" s="2">
        <v>35135</v>
      </c>
      <c r="G1843" s="2" t="s">
        <v>3071</v>
      </c>
      <c r="H1843" s="2" t="s">
        <v>16</v>
      </c>
      <c r="I1843" s="2" t="s">
        <v>201</v>
      </c>
      <c r="J1843" s="2" t="s">
        <v>15</v>
      </c>
      <c r="L1843" s="2" t="s">
        <v>73</v>
      </c>
    </row>
    <row r="1844" spans="1:12" x14ac:dyDescent="0.25">
      <c r="A1844" s="2">
        <v>338015</v>
      </c>
      <c r="B1844" s="2" t="s">
        <v>2564</v>
      </c>
      <c r="C1844" s="2" t="s">
        <v>486</v>
      </c>
      <c r="D1844" s="2" t="s">
        <v>259</v>
      </c>
      <c r="E1844" s="2" t="s">
        <v>77</v>
      </c>
      <c r="F1844" s="2">
        <v>32403</v>
      </c>
      <c r="G1844" s="2" t="s">
        <v>2565</v>
      </c>
      <c r="H1844" s="2" t="s">
        <v>16</v>
      </c>
      <c r="I1844" s="2" t="s">
        <v>201</v>
      </c>
      <c r="J1844" s="2" t="s">
        <v>15</v>
      </c>
      <c r="L1844" s="2" t="s">
        <v>30</v>
      </c>
    </row>
    <row r="1845" spans="1:12" x14ac:dyDescent="0.25">
      <c r="A1845" s="2">
        <v>338022</v>
      </c>
      <c r="B1845" s="2" t="s">
        <v>2919</v>
      </c>
      <c r="C1845" s="2" t="s">
        <v>362</v>
      </c>
      <c r="D1845" s="2" t="s">
        <v>534</v>
      </c>
      <c r="E1845" s="2" t="s">
        <v>76</v>
      </c>
      <c r="F1845" s="2">
        <v>33230</v>
      </c>
      <c r="G1845" s="2" t="s">
        <v>18</v>
      </c>
      <c r="H1845" s="2" t="s">
        <v>16</v>
      </c>
      <c r="I1845" s="2" t="s">
        <v>201</v>
      </c>
      <c r="J1845" s="2" t="s">
        <v>1231</v>
      </c>
      <c r="L1845" s="2" t="s">
        <v>73</v>
      </c>
    </row>
    <row r="1846" spans="1:12" x14ac:dyDescent="0.25">
      <c r="A1846" s="2">
        <v>338026</v>
      </c>
      <c r="B1846" s="2" t="s">
        <v>2462</v>
      </c>
      <c r="C1846" s="2" t="s">
        <v>379</v>
      </c>
      <c r="D1846" s="2" t="s">
        <v>510</v>
      </c>
      <c r="E1846" s="2" t="s">
        <v>77</v>
      </c>
      <c r="F1846" s="2">
        <v>33999</v>
      </c>
      <c r="G1846" s="2" t="s">
        <v>2463</v>
      </c>
      <c r="H1846" s="2" t="s">
        <v>16</v>
      </c>
      <c r="I1846" s="2" t="s">
        <v>201</v>
      </c>
      <c r="J1846" s="2" t="s">
        <v>1231</v>
      </c>
      <c r="L1846" s="2" t="s">
        <v>27</v>
      </c>
    </row>
    <row r="1847" spans="1:12" x14ac:dyDescent="0.25">
      <c r="A1847" s="2">
        <v>338029</v>
      </c>
      <c r="B1847" s="2" t="s">
        <v>2238</v>
      </c>
      <c r="C1847" s="2" t="s">
        <v>676</v>
      </c>
      <c r="D1847" s="2" t="s">
        <v>1100</v>
      </c>
      <c r="E1847" s="2" t="s">
        <v>76</v>
      </c>
      <c r="F1847" s="2">
        <v>28261</v>
      </c>
      <c r="G1847" s="2" t="s">
        <v>70</v>
      </c>
      <c r="H1847" s="2" t="s">
        <v>16</v>
      </c>
      <c r="I1847" s="2" t="s">
        <v>201</v>
      </c>
      <c r="J1847" s="2" t="s">
        <v>1231</v>
      </c>
      <c r="L1847" s="2" t="s">
        <v>70</v>
      </c>
    </row>
    <row r="1848" spans="1:12" x14ac:dyDescent="0.25">
      <c r="A1848" s="2">
        <v>338042</v>
      </c>
      <c r="B1848" s="2" t="s">
        <v>4518</v>
      </c>
      <c r="C1848" s="2" t="s">
        <v>229</v>
      </c>
      <c r="D1848" s="2" t="s">
        <v>4482</v>
      </c>
      <c r="E1848" s="2" t="s">
        <v>77</v>
      </c>
      <c r="F1848" s="2">
        <v>34860</v>
      </c>
      <c r="G1848" s="2" t="s">
        <v>4519</v>
      </c>
      <c r="H1848" s="2" t="s">
        <v>16</v>
      </c>
      <c r="I1848" s="2" t="s">
        <v>201</v>
      </c>
      <c r="J1848" s="2" t="s">
        <v>1231</v>
      </c>
      <c r="L1848" s="2" t="s">
        <v>40</v>
      </c>
    </row>
    <row r="1849" spans="1:12" x14ac:dyDescent="0.25">
      <c r="A1849" s="2">
        <v>338045</v>
      </c>
      <c r="B1849" s="2" t="s">
        <v>4520</v>
      </c>
      <c r="C1849" s="2" t="s">
        <v>524</v>
      </c>
      <c r="D1849" s="2" t="s">
        <v>937</v>
      </c>
      <c r="E1849" s="2" t="s">
        <v>77</v>
      </c>
      <c r="F1849" s="2">
        <v>30058</v>
      </c>
      <c r="G1849" s="2" t="s">
        <v>4521</v>
      </c>
      <c r="H1849" s="2" t="s">
        <v>16</v>
      </c>
      <c r="I1849" s="2" t="s">
        <v>201</v>
      </c>
      <c r="J1849" s="2" t="s">
        <v>15</v>
      </c>
      <c r="L1849" s="2" t="s">
        <v>47</v>
      </c>
    </row>
    <row r="1850" spans="1:12" x14ac:dyDescent="0.25">
      <c r="A1850" s="2">
        <v>338054</v>
      </c>
      <c r="B1850" s="2" t="s">
        <v>4522</v>
      </c>
      <c r="C1850" s="2" t="s">
        <v>636</v>
      </c>
      <c r="D1850" s="2" t="s">
        <v>801</v>
      </c>
      <c r="E1850" s="2" t="s">
        <v>76</v>
      </c>
      <c r="F1850" s="2">
        <v>30052</v>
      </c>
      <c r="G1850" s="2" t="s">
        <v>70</v>
      </c>
      <c r="H1850" s="2" t="s">
        <v>16</v>
      </c>
      <c r="I1850" s="2" t="s">
        <v>201</v>
      </c>
      <c r="J1850" s="2" t="s">
        <v>15</v>
      </c>
      <c r="L1850" s="2" t="s">
        <v>70</v>
      </c>
    </row>
    <row r="1851" spans="1:12" x14ac:dyDescent="0.25">
      <c r="A1851" s="2">
        <v>338060</v>
      </c>
      <c r="B1851" s="2" t="s">
        <v>2454</v>
      </c>
      <c r="C1851" s="2" t="s">
        <v>358</v>
      </c>
      <c r="D1851" s="2" t="s">
        <v>732</v>
      </c>
      <c r="E1851" s="2" t="s">
        <v>77</v>
      </c>
      <c r="F1851" s="2">
        <v>23021</v>
      </c>
      <c r="G1851" s="2" t="s">
        <v>213</v>
      </c>
      <c r="H1851" s="2" t="s">
        <v>16</v>
      </c>
      <c r="I1851" s="2" t="s">
        <v>201</v>
      </c>
      <c r="J1851" s="2" t="s">
        <v>1231</v>
      </c>
      <c r="L1851" s="2" t="s">
        <v>18</v>
      </c>
    </row>
    <row r="1852" spans="1:12" x14ac:dyDescent="0.25">
      <c r="A1852" s="2">
        <v>338073</v>
      </c>
      <c r="B1852" s="2" t="s">
        <v>2920</v>
      </c>
      <c r="C1852" s="2" t="s">
        <v>229</v>
      </c>
      <c r="D1852" s="2" t="s">
        <v>2921</v>
      </c>
      <c r="E1852" s="2" t="s">
        <v>77</v>
      </c>
      <c r="F1852" s="2">
        <v>30682</v>
      </c>
      <c r="G1852" s="2" t="s">
        <v>37</v>
      </c>
      <c r="H1852" s="2" t="s">
        <v>16</v>
      </c>
      <c r="I1852" s="2" t="s">
        <v>201</v>
      </c>
      <c r="J1852" s="2" t="s">
        <v>15</v>
      </c>
      <c r="L1852" s="2" t="s">
        <v>37</v>
      </c>
    </row>
    <row r="1853" spans="1:12" x14ac:dyDescent="0.25">
      <c r="A1853" s="2">
        <v>338074</v>
      </c>
      <c r="B1853" s="2" t="s">
        <v>3396</v>
      </c>
      <c r="C1853" s="2" t="s">
        <v>326</v>
      </c>
      <c r="D1853" s="2" t="s">
        <v>3397</v>
      </c>
      <c r="E1853" s="2" t="s">
        <v>77</v>
      </c>
      <c r="F1853" s="2">
        <v>29305</v>
      </c>
      <c r="G1853" s="2" t="s">
        <v>2191</v>
      </c>
      <c r="H1853" s="2" t="s">
        <v>16</v>
      </c>
      <c r="I1853" s="2" t="s">
        <v>201</v>
      </c>
      <c r="J1853" s="2" t="s">
        <v>1231</v>
      </c>
      <c r="L1853" s="2" t="s">
        <v>30</v>
      </c>
    </row>
    <row r="1854" spans="1:12" x14ac:dyDescent="0.25">
      <c r="A1854" s="2">
        <v>338090</v>
      </c>
      <c r="B1854" s="2" t="s">
        <v>2922</v>
      </c>
      <c r="C1854" s="2" t="s">
        <v>524</v>
      </c>
      <c r="D1854" s="2" t="s">
        <v>523</v>
      </c>
      <c r="E1854" s="2" t="s">
        <v>77</v>
      </c>
      <c r="F1854" s="2">
        <v>30651</v>
      </c>
      <c r="G1854" s="2" t="s">
        <v>47</v>
      </c>
      <c r="H1854" s="2" t="s">
        <v>16</v>
      </c>
      <c r="I1854" s="2" t="s">
        <v>201</v>
      </c>
      <c r="J1854" s="2" t="s">
        <v>15</v>
      </c>
      <c r="L1854" s="2" t="s">
        <v>47</v>
      </c>
    </row>
    <row r="1855" spans="1:12" x14ac:dyDescent="0.25">
      <c r="A1855" s="2">
        <v>338105</v>
      </c>
      <c r="B1855" s="2" t="s">
        <v>4524</v>
      </c>
      <c r="C1855" s="2" t="s">
        <v>229</v>
      </c>
      <c r="D1855" s="2" t="s">
        <v>538</v>
      </c>
      <c r="E1855" s="2" t="s">
        <v>77</v>
      </c>
      <c r="F1855" s="2">
        <v>32708</v>
      </c>
      <c r="G1855" s="2" t="s">
        <v>18</v>
      </c>
      <c r="H1855" s="2" t="s">
        <v>16</v>
      </c>
      <c r="I1855" s="2" t="s">
        <v>201</v>
      </c>
      <c r="J1855" s="2" t="s">
        <v>15</v>
      </c>
      <c r="L1855" s="2" t="s">
        <v>18</v>
      </c>
    </row>
    <row r="1856" spans="1:12" x14ac:dyDescent="0.25">
      <c r="A1856" s="2">
        <v>338124</v>
      </c>
      <c r="B1856" s="2" t="s">
        <v>2923</v>
      </c>
      <c r="C1856" s="2" t="s">
        <v>211</v>
      </c>
      <c r="D1856" s="2" t="s">
        <v>632</v>
      </c>
      <c r="E1856" s="2" t="s">
        <v>77</v>
      </c>
      <c r="F1856" s="2">
        <v>36188</v>
      </c>
      <c r="G1856" s="2" t="s">
        <v>1887</v>
      </c>
      <c r="H1856" s="2" t="s">
        <v>16</v>
      </c>
      <c r="I1856" s="2" t="s">
        <v>201</v>
      </c>
      <c r="J1856" s="2" t="s">
        <v>15</v>
      </c>
      <c r="L1856" s="2" t="s">
        <v>58</v>
      </c>
    </row>
    <row r="1857" spans="1:20" x14ac:dyDescent="0.25">
      <c r="A1857" s="2">
        <v>338128</v>
      </c>
      <c r="B1857" s="2" t="s">
        <v>2675</v>
      </c>
      <c r="C1857" s="2" t="s">
        <v>595</v>
      </c>
      <c r="D1857" s="2" t="s">
        <v>587</v>
      </c>
      <c r="E1857" s="2" t="s">
        <v>77</v>
      </c>
      <c r="F1857" s="2">
        <v>32411</v>
      </c>
      <c r="G1857" s="2" t="s">
        <v>18</v>
      </c>
      <c r="H1857" s="2" t="s">
        <v>16</v>
      </c>
      <c r="I1857" s="2" t="s">
        <v>201</v>
      </c>
      <c r="J1857" s="2" t="s">
        <v>1231</v>
      </c>
      <c r="L1857" s="2" t="s">
        <v>18</v>
      </c>
      <c r="R1857" s="2">
        <v>4736</v>
      </c>
      <c r="S1857" s="2">
        <v>45502</v>
      </c>
      <c r="T1857" s="2">
        <v>20000</v>
      </c>
    </row>
    <row r="1858" spans="1:20" x14ac:dyDescent="0.25">
      <c r="A1858" s="2">
        <v>338129</v>
      </c>
      <c r="B1858" s="2" t="s">
        <v>2831</v>
      </c>
      <c r="C1858" s="2" t="s">
        <v>989</v>
      </c>
      <c r="D1858" s="2" t="s">
        <v>234</v>
      </c>
      <c r="E1858" s="2" t="s">
        <v>77</v>
      </c>
      <c r="F1858" s="2">
        <v>32512</v>
      </c>
      <c r="G1858" s="2" t="s">
        <v>430</v>
      </c>
      <c r="H1858" s="2" t="s">
        <v>16</v>
      </c>
      <c r="I1858" s="2" t="s">
        <v>201</v>
      </c>
      <c r="J1858" s="2" t="s">
        <v>1231</v>
      </c>
      <c r="L1858" s="2" t="s">
        <v>18</v>
      </c>
    </row>
    <row r="1859" spans="1:20" x14ac:dyDescent="0.25">
      <c r="A1859" s="2">
        <v>338131</v>
      </c>
      <c r="B1859" s="2" t="s">
        <v>2437</v>
      </c>
      <c r="C1859" s="2" t="s">
        <v>341</v>
      </c>
      <c r="D1859" s="2" t="s">
        <v>1270</v>
      </c>
      <c r="E1859" s="2" t="s">
        <v>77</v>
      </c>
      <c r="F1859" s="2">
        <v>35065</v>
      </c>
      <c r="G1859" s="2" t="s">
        <v>2438</v>
      </c>
      <c r="H1859" s="2" t="s">
        <v>16</v>
      </c>
      <c r="I1859" s="2" t="s">
        <v>201</v>
      </c>
      <c r="J1859" s="2" t="s">
        <v>15</v>
      </c>
      <c r="L1859" s="2" t="s">
        <v>47</v>
      </c>
    </row>
    <row r="1860" spans="1:20" x14ac:dyDescent="0.25">
      <c r="A1860" s="2">
        <v>338134</v>
      </c>
      <c r="B1860" s="2" t="s">
        <v>2638</v>
      </c>
      <c r="C1860" s="2" t="s">
        <v>246</v>
      </c>
      <c r="D1860" s="2" t="s">
        <v>1959</v>
      </c>
      <c r="E1860" s="2" t="s">
        <v>76</v>
      </c>
      <c r="F1860" s="2">
        <v>31532</v>
      </c>
      <c r="G1860" s="2" t="s">
        <v>2004</v>
      </c>
      <c r="H1860" s="2" t="s">
        <v>16</v>
      </c>
      <c r="I1860" s="2" t="s">
        <v>201</v>
      </c>
      <c r="J1860" s="2" t="s">
        <v>1231</v>
      </c>
      <c r="L1860" s="2" t="s">
        <v>47</v>
      </c>
    </row>
    <row r="1861" spans="1:20" x14ac:dyDescent="0.25">
      <c r="A1861" s="2">
        <v>338135</v>
      </c>
      <c r="B1861" s="2" t="s">
        <v>2702</v>
      </c>
      <c r="C1861" s="2" t="s">
        <v>733</v>
      </c>
      <c r="D1861" s="2" t="s">
        <v>232</v>
      </c>
      <c r="E1861" s="2" t="s">
        <v>77</v>
      </c>
      <c r="F1861" s="2">
        <v>34338</v>
      </c>
      <c r="G1861" s="2" t="s">
        <v>860</v>
      </c>
      <c r="H1861" s="2" t="s">
        <v>16</v>
      </c>
      <c r="I1861" s="2" t="s">
        <v>201</v>
      </c>
      <c r="J1861" s="2" t="s">
        <v>1231</v>
      </c>
      <c r="L1861" s="2" t="s">
        <v>27</v>
      </c>
    </row>
    <row r="1862" spans="1:20" x14ac:dyDescent="0.25">
      <c r="A1862" s="2">
        <v>338137</v>
      </c>
      <c r="B1862" s="2" t="s">
        <v>2486</v>
      </c>
      <c r="C1862" s="2" t="s">
        <v>221</v>
      </c>
      <c r="D1862" s="2" t="s">
        <v>267</v>
      </c>
      <c r="E1862" s="2" t="s">
        <v>77</v>
      </c>
      <c r="F1862" s="2">
        <v>35205</v>
      </c>
      <c r="G1862" s="2" t="s">
        <v>668</v>
      </c>
      <c r="H1862" s="2" t="s">
        <v>16</v>
      </c>
      <c r="I1862" s="2" t="s">
        <v>201</v>
      </c>
      <c r="J1862" s="2" t="s">
        <v>15</v>
      </c>
      <c r="L1862" s="2" t="s">
        <v>40</v>
      </c>
    </row>
    <row r="1863" spans="1:20" x14ac:dyDescent="0.25">
      <c r="A1863" s="2">
        <v>338142</v>
      </c>
      <c r="B1863" s="2" t="s">
        <v>4525</v>
      </c>
      <c r="C1863" s="2" t="s">
        <v>664</v>
      </c>
      <c r="D1863" s="2" t="s">
        <v>620</v>
      </c>
      <c r="E1863" s="2" t="s">
        <v>77</v>
      </c>
      <c r="F1863" s="2">
        <v>33975</v>
      </c>
      <c r="G1863" s="2" t="s">
        <v>18</v>
      </c>
      <c r="H1863" s="2" t="s">
        <v>16</v>
      </c>
      <c r="I1863" s="2" t="s">
        <v>201</v>
      </c>
      <c r="J1863" s="2" t="s">
        <v>1231</v>
      </c>
      <c r="L1863" s="2" t="s">
        <v>18</v>
      </c>
    </row>
    <row r="1864" spans="1:20" x14ac:dyDescent="0.25">
      <c r="A1864" s="2">
        <v>338146</v>
      </c>
      <c r="B1864" s="2" t="s">
        <v>2924</v>
      </c>
      <c r="C1864" s="2" t="s">
        <v>541</v>
      </c>
      <c r="D1864" s="2" t="s">
        <v>573</v>
      </c>
      <c r="E1864" s="2" t="s">
        <v>77</v>
      </c>
      <c r="F1864" s="2">
        <v>32152</v>
      </c>
      <c r="G1864" s="2" t="s">
        <v>18</v>
      </c>
      <c r="H1864" s="2" t="s">
        <v>16</v>
      </c>
      <c r="I1864" s="2" t="s">
        <v>201</v>
      </c>
      <c r="J1864" s="2" t="s">
        <v>15</v>
      </c>
      <c r="L1864" s="2" t="s">
        <v>18</v>
      </c>
    </row>
    <row r="1865" spans="1:20" x14ac:dyDescent="0.25">
      <c r="A1865" s="2">
        <v>338149</v>
      </c>
      <c r="B1865" s="2" t="s">
        <v>2925</v>
      </c>
      <c r="C1865" s="2" t="s">
        <v>341</v>
      </c>
      <c r="D1865" s="2" t="s">
        <v>949</v>
      </c>
      <c r="E1865" s="2" t="s">
        <v>77</v>
      </c>
      <c r="F1865" s="2">
        <v>35442</v>
      </c>
      <c r="G1865" s="2" t="s">
        <v>213</v>
      </c>
      <c r="H1865" s="2" t="s">
        <v>16</v>
      </c>
      <c r="I1865" s="2" t="s">
        <v>201</v>
      </c>
      <c r="J1865" s="2" t="s">
        <v>15</v>
      </c>
      <c r="L1865" s="2" t="s">
        <v>40</v>
      </c>
    </row>
    <row r="1866" spans="1:20" x14ac:dyDescent="0.25">
      <c r="A1866" s="2">
        <v>338150</v>
      </c>
      <c r="B1866" s="2" t="s">
        <v>3398</v>
      </c>
      <c r="C1866" s="2" t="s">
        <v>353</v>
      </c>
      <c r="D1866" s="2" t="s">
        <v>484</v>
      </c>
      <c r="E1866" s="2" t="s">
        <v>77</v>
      </c>
      <c r="F1866" s="2">
        <v>31574</v>
      </c>
      <c r="G1866" s="2" t="s">
        <v>481</v>
      </c>
      <c r="H1866" s="2" t="s">
        <v>16</v>
      </c>
      <c r="I1866" s="2" t="s">
        <v>201</v>
      </c>
      <c r="J1866" s="2" t="s">
        <v>15</v>
      </c>
      <c r="L1866" s="2" t="s">
        <v>67</v>
      </c>
    </row>
    <row r="1867" spans="1:20" x14ac:dyDescent="0.25">
      <c r="A1867" s="2">
        <v>338158</v>
      </c>
      <c r="B1867" s="2" t="s">
        <v>2328</v>
      </c>
      <c r="C1867" s="2" t="s">
        <v>388</v>
      </c>
      <c r="D1867" s="2" t="s">
        <v>698</v>
      </c>
      <c r="E1867" s="2" t="s">
        <v>77</v>
      </c>
      <c r="F1867" s="2">
        <v>32143</v>
      </c>
      <c r="G1867" s="2" t="s">
        <v>70</v>
      </c>
      <c r="H1867" s="2" t="s">
        <v>16</v>
      </c>
      <c r="I1867" s="2" t="s">
        <v>201</v>
      </c>
      <c r="J1867" s="2" t="s">
        <v>1231</v>
      </c>
      <c r="L1867" s="2" t="s">
        <v>70</v>
      </c>
      <c r="R1867" s="2">
        <v>5064</v>
      </c>
      <c r="S1867" s="2">
        <v>45512</v>
      </c>
      <c r="T1867" s="2">
        <v>20000</v>
      </c>
    </row>
    <row r="1868" spans="1:20" x14ac:dyDescent="0.25">
      <c r="A1868" s="2">
        <v>338159</v>
      </c>
      <c r="B1868" s="2" t="s">
        <v>3399</v>
      </c>
      <c r="C1868" s="2" t="s">
        <v>229</v>
      </c>
      <c r="D1868" s="2" t="s">
        <v>447</v>
      </c>
      <c r="E1868" s="2" t="s">
        <v>76</v>
      </c>
      <c r="F1868" s="2">
        <v>30326</v>
      </c>
      <c r="G1868" s="2" t="s">
        <v>3400</v>
      </c>
      <c r="H1868" s="2" t="s">
        <v>16</v>
      </c>
      <c r="I1868" s="2" t="s">
        <v>201</v>
      </c>
      <c r="J1868" s="2" t="s">
        <v>1231</v>
      </c>
      <c r="L1868" s="2" t="s">
        <v>40</v>
      </c>
    </row>
    <row r="1869" spans="1:20" x14ac:dyDescent="0.25">
      <c r="A1869" s="2">
        <v>338171</v>
      </c>
      <c r="B1869" s="2" t="s">
        <v>3072</v>
      </c>
      <c r="C1869" s="2" t="s">
        <v>229</v>
      </c>
      <c r="D1869" s="2" t="s">
        <v>212</v>
      </c>
      <c r="E1869" s="2" t="s">
        <v>77</v>
      </c>
      <c r="F1869" s="2">
        <v>34799</v>
      </c>
      <c r="G1869" s="2" t="s">
        <v>693</v>
      </c>
      <c r="H1869" s="2" t="s">
        <v>16</v>
      </c>
      <c r="I1869" s="2" t="s">
        <v>201</v>
      </c>
      <c r="J1869" s="2" t="s">
        <v>1231</v>
      </c>
      <c r="L1869" s="2" t="s">
        <v>30</v>
      </c>
    </row>
    <row r="1870" spans="1:20" x14ac:dyDescent="0.25">
      <c r="A1870" s="2">
        <v>338178</v>
      </c>
      <c r="B1870" s="2" t="s">
        <v>3073</v>
      </c>
      <c r="C1870" s="2" t="s">
        <v>307</v>
      </c>
      <c r="D1870" s="2" t="s">
        <v>439</v>
      </c>
      <c r="E1870" s="2" t="s">
        <v>77</v>
      </c>
      <c r="F1870" s="2">
        <v>31778</v>
      </c>
      <c r="G1870" s="2" t="s">
        <v>442</v>
      </c>
      <c r="H1870" s="2" t="s">
        <v>16</v>
      </c>
      <c r="I1870" s="2" t="s">
        <v>201</v>
      </c>
      <c r="J1870" s="2" t="s">
        <v>1231</v>
      </c>
      <c r="L1870" s="2" t="s">
        <v>18</v>
      </c>
    </row>
    <row r="1871" spans="1:20" x14ac:dyDescent="0.25">
      <c r="A1871" s="2">
        <v>338186</v>
      </c>
      <c r="B1871" s="2" t="s">
        <v>4526</v>
      </c>
      <c r="C1871" s="2" t="s">
        <v>289</v>
      </c>
      <c r="D1871" s="2" t="s">
        <v>402</v>
      </c>
      <c r="E1871" s="2" t="s">
        <v>77</v>
      </c>
      <c r="F1871" s="2">
        <v>32509</v>
      </c>
      <c r="G1871" s="2" t="s">
        <v>481</v>
      </c>
      <c r="H1871" s="2" t="s">
        <v>16</v>
      </c>
      <c r="I1871" s="2" t="s">
        <v>201</v>
      </c>
      <c r="J1871" s="2" t="s">
        <v>1231</v>
      </c>
      <c r="L1871" s="2" t="s">
        <v>67</v>
      </c>
    </row>
    <row r="1872" spans="1:20" x14ac:dyDescent="0.25">
      <c r="A1872" s="2">
        <v>338210</v>
      </c>
      <c r="B1872" s="2" t="s">
        <v>4527</v>
      </c>
      <c r="C1872" s="2" t="s">
        <v>246</v>
      </c>
      <c r="D1872" s="2" t="s">
        <v>4528</v>
      </c>
      <c r="E1872" s="2" t="s">
        <v>76</v>
      </c>
      <c r="F1872" s="2">
        <v>32721</v>
      </c>
      <c r="G1872" s="2" t="s">
        <v>47</v>
      </c>
      <c r="H1872" s="2" t="s">
        <v>16</v>
      </c>
      <c r="I1872" s="2" t="s">
        <v>201</v>
      </c>
      <c r="J1872" s="2" t="s">
        <v>15</v>
      </c>
      <c r="L1872" s="2" t="s">
        <v>61</v>
      </c>
    </row>
    <row r="1873" spans="1:12" x14ac:dyDescent="0.25">
      <c r="A1873" s="2">
        <v>338212</v>
      </c>
      <c r="B1873" s="2" t="s">
        <v>4529</v>
      </c>
      <c r="C1873" s="2" t="s">
        <v>4530</v>
      </c>
      <c r="D1873" s="2" t="s">
        <v>1073</v>
      </c>
      <c r="E1873" s="2" t="s">
        <v>76</v>
      </c>
      <c r="F1873" s="2">
        <v>36639</v>
      </c>
      <c r="G1873" s="2" t="s">
        <v>213</v>
      </c>
      <c r="H1873" s="2" t="s">
        <v>16</v>
      </c>
      <c r="I1873" s="2" t="s">
        <v>201</v>
      </c>
      <c r="J1873" s="2" t="s">
        <v>15</v>
      </c>
      <c r="L1873" s="2" t="s">
        <v>18</v>
      </c>
    </row>
    <row r="1874" spans="1:12" x14ac:dyDescent="0.25">
      <c r="A1874" s="2">
        <v>338214</v>
      </c>
      <c r="B1874" s="2" t="s">
        <v>2552</v>
      </c>
      <c r="C1874" s="2" t="s">
        <v>252</v>
      </c>
      <c r="D1874" s="2" t="s">
        <v>1911</v>
      </c>
      <c r="E1874" s="2" t="s">
        <v>76</v>
      </c>
      <c r="F1874" s="2">
        <v>27766</v>
      </c>
      <c r="G1874" s="2" t="s">
        <v>2553</v>
      </c>
      <c r="H1874" s="2" t="s">
        <v>16</v>
      </c>
      <c r="I1874" s="2" t="s">
        <v>201</v>
      </c>
      <c r="J1874" s="2" t="s">
        <v>1231</v>
      </c>
      <c r="L1874" s="2" t="s">
        <v>67</v>
      </c>
    </row>
    <row r="1875" spans="1:12" x14ac:dyDescent="0.25">
      <c r="A1875" s="2">
        <v>338220</v>
      </c>
      <c r="B1875" s="2" t="s">
        <v>2832</v>
      </c>
      <c r="C1875" s="2" t="s">
        <v>2833</v>
      </c>
      <c r="D1875" s="2" t="s">
        <v>1502</v>
      </c>
      <c r="E1875" s="2" t="s">
        <v>77</v>
      </c>
      <c r="F1875" s="2">
        <v>32752</v>
      </c>
      <c r="G1875" s="2" t="s">
        <v>2181</v>
      </c>
      <c r="H1875" s="2" t="s">
        <v>16</v>
      </c>
      <c r="I1875" s="2" t="s">
        <v>201</v>
      </c>
      <c r="J1875" s="2" t="s">
        <v>1231</v>
      </c>
      <c r="L1875" s="2" t="s">
        <v>18</v>
      </c>
    </row>
    <row r="1876" spans="1:12" x14ac:dyDescent="0.25">
      <c r="A1876" s="2">
        <v>338222</v>
      </c>
      <c r="B1876" s="2" t="s">
        <v>3448</v>
      </c>
      <c r="C1876" s="2" t="s">
        <v>3449</v>
      </c>
      <c r="D1876" s="2" t="s">
        <v>3450</v>
      </c>
      <c r="E1876" s="2" t="s">
        <v>76</v>
      </c>
      <c r="F1876" s="2">
        <v>33239</v>
      </c>
      <c r="G1876" s="2" t="s">
        <v>213</v>
      </c>
      <c r="H1876" s="2" t="s">
        <v>16</v>
      </c>
      <c r="I1876" s="2" t="s">
        <v>201</v>
      </c>
      <c r="J1876" s="2" t="s">
        <v>1231</v>
      </c>
      <c r="L1876" s="2" t="s">
        <v>18</v>
      </c>
    </row>
    <row r="1877" spans="1:12" x14ac:dyDescent="0.25">
      <c r="A1877" s="2">
        <v>338224</v>
      </c>
      <c r="B1877" s="2" t="s">
        <v>4142</v>
      </c>
      <c r="C1877" s="2" t="s">
        <v>1121</v>
      </c>
      <c r="D1877" s="2" t="s">
        <v>2015</v>
      </c>
      <c r="E1877" s="2" t="s">
        <v>77</v>
      </c>
      <c r="F1877" s="2">
        <v>32523</v>
      </c>
      <c r="G1877" s="2" t="s">
        <v>4143</v>
      </c>
      <c r="H1877" s="2" t="s">
        <v>16</v>
      </c>
      <c r="I1877" s="2" t="s">
        <v>201</v>
      </c>
      <c r="J1877" s="2" t="s">
        <v>1231</v>
      </c>
      <c r="L1877" s="2" t="s">
        <v>47</v>
      </c>
    </row>
    <row r="1878" spans="1:12" x14ac:dyDescent="0.25">
      <c r="A1878" s="2">
        <v>338263</v>
      </c>
      <c r="B1878" s="2" t="s">
        <v>4144</v>
      </c>
      <c r="C1878" s="2" t="s">
        <v>252</v>
      </c>
      <c r="D1878" s="2" t="s">
        <v>4145</v>
      </c>
      <c r="E1878" s="2" t="s">
        <v>76</v>
      </c>
      <c r="F1878" s="2">
        <v>36609</v>
      </c>
      <c r="G1878" s="2" t="s">
        <v>18</v>
      </c>
      <c r="H1878" s="2" t="s">
        <v>19</v>
      </c>
      <c r="I1878" s="2" t="s">
        <v>201</v>
      </c>
      <c r="J1878" s="2" t="s">
        <v>15</v>
      </c>
      <c r="L1878" s="2" t="s">
        <v>18</v>
      </c>
    </row>
    <row r="1879" spans="1:12" x14ac:dyDescent="0.25">
      <c r="A1879" s="2">
        <v>338264</v>
      </c>
      <c r="B1879" s="2" t="s">
        <v>4146</v>
      </c>
      <c r="C1879" s="2" t="s">
        <v>4147</v>
      </c>
      <c r="D1879" s="2" t="s">
        <v>4148</v>
      </c>
      <c r="E1879" s="2" t="s">
        <v>77</v>
      </c>
      <c r="F1879" s="2">
        <v>36896</v>
      </c>
      <c r="G1879" s="2" t="s">
        <v>37</v>
      </c>
      <c r="H1879" s="2" t="s">
        <v>16</v>
      </c>
      <c r="I1879" s="2" t="s">
        <v>201</v>
      </c>
      <c r="J1879" s="2" t="s">
        <v>1231</v>
      </c>
      <c r="K1879" s="2">
        <v>2019</v>
      </c>
      <c r="L1879" s="2" t="s">
        <v>37</v>
      </c>
    </row>
    <row r="1880" spans="1:12" x14ac:dyDescent="0.25">
      <c r="A1880" s="2">
        <v>338266</v>
      </c>
      <c r="B1880" s="2" t="s">
        <v>2593</v>
      </c>
      <c r="C1880" s="2" t="s">
        <v>2594</v>
      </c>
      <c r="D1880" s="2" t="s">
        <v>2595</v>
      </c>
      <c r="E1880" s="2" t="s">
        <v>76</v>
      </c>
      <c r="F1880" s="2">
        <v>32883</v>
      </c>
      <c r="G1880" s="2" t="s">
        <v>887</v>
      </c>
      <c r="H1880" s="2" t="s">
        <v>16</v>
      </c>
      <c r="I1880" s="2" t="s">
        <v>201</v>
      </c>
      <c r="J1880" s="2" t="s">
        <v>1231</v>
      </c>
      <c r="L1880" s="2" t="s">
        <v>47</v>
      </c>
    </row>
    <row r="1881" spans="1:12" x14ac:dyDescent="0.25">
      <c r="A1881" s="2">
        <v>338269</v>
      </c>
      <c r="B1881" s="2" t="s">
        <v>4532</v>
      </c>
      <c r="C1881" s="2" t="s">
        <v>4533</v>
      </c>
      <c r="D1881" s="2" t="s">
        <v>4534</v>
      </c>
      <c r="E1881" s="2" t="s">
        <v>77</v>
      </c>
      <c r="F1881" s="2">
        <v>33694</v>
      </c>
      <c r="G1881" s="2" t="s">
        <v>67</v>
      </c>
      <c r="H1881" s="2" t="s">
        <v>16</v>
      </c>
      <c r="I1881" s="2" t="s">
        <v>201</v>
      </c>
      <c r="J1881" s="2" t="s">
        <v>1231</v>
      </c>
      <c r="L1881" s="2" t="s">
        <v>67</v>
      </c>
    </row>
    <row r="1882" spans="1:12" x14ac:dyDescent="0.25">
      <c r="A1882" s="2">
        <v>338278</v>
      </c>
      <c r="B1882" s="2" t="s">
        <v>4535</v>
      </c>
      <c r="C1882" s="2" t="s">
        <v>461</v>
      </c>
      <c r="D1882" s="2" t="s">
        <v>314</v>
      </c>
      <c r="E1882" s="2" t="s">
        <v>76</v>
      </c>
      <c r="F1882" s="2">
        <v>34937</v>
      </c>
      <c r="G1882" s="2" t="s">
        <v>30</v>
      </c>
      <c r="H1882" s="2" t="s">
        <v>16</v>
      </c>
      <c r="I1882" s="2" t="s">
        <v>201</v>
      </c>
      <c r="J1882" s="2" t="s">
        <v>1231</v>
      </c>
      <c r="L1882" s="2" t="s">
        <v>73</v>
      </c>
    </row>
    <row r="1883" spans="1:12" x14ac:dyDescent="0.25">
      <c r="A1883" s="2">
        <v>338281</v>
      </c>
      <c r="B1883" s="2" t="s">
        <v>3085</v>
      </c>
      <c r="C1883" s="2" t="s">
        <v>3086</v>
      </c>
      <c r="D1883" s="2" t="s">
        <v>1332</v>
      </c>
      <c r="E1883" s="2" t="s">
        <v>76</v>
      </c>
      <c r="F1883" s="2">
        <v>33495</v>
      </c>
      <c r="G1883" s="2" t="s">
        <v>2107</v>
      </c>
      <c r="H1883" s="2" t="s">
        <v>16</v>
      </c>
      <c r="I1883" s="2" t="s">
        <v>201</v>
      </c>
      <c r="J1883" s="2" t="s">
        <v>1231</v>
      </c>
      <c r="L1883" s="2" t="s">
        <v>30</v>
      </c>
    </row>
    <row r="1884" spans="1:12" x14ac:dyDescent="0.25">
      <c r="A1884" s="2">
        <v>338282</v>
      </c>
      <c r="B1884" s="2" t="s">
        <v>4536</v>
      </c>
      <c r="C1884" s="2" t="s">
        <v>2833</v>
      </c>
      <c r="D1884" s="2" t="s">
        <v>4537</v>
      </c>
      <c r="E1884" s="2" t="s">
        <v>76</v>
      </c>
      <c r="F1884" s="2">
        <v>31788</v>
      </c>
      <c r="G1884" s="2" t="s">
        <v>37</v>
      </c>
      <c r="H1884" s="2" t="s">
        <v>16</v>
      </c>
      <c r="I1884" s="2" t="s">
        <v>201</v>
      </c>
      <c r="J1884" s="2" t="s">
        <v>1231</v>
      </c>
      <c r="L1884" s="2" t="s">
        <v>37</v>
      </c>
    </row>
    <row r="1885" spans="1:12" x14ac:dyDescent="0.25">
      <c r="A1885" s="2">
        <v>338301</v>
      </c>
      <c r="B1885" s="2" t="s">
        <v>4149</v>
      </c>
      <c r="C1885" s="2" t="s">
        <v>1052</v>
      </c>
      <c r="D1885" s="2" t="s">
        <v>4150</v>
      </c>
      <c r="E1885" s="2" t="s">
        <v>76</v>
      </c>
      <c r="F1885" s="2">
        <v>33038</v>
      </c>
      <c r="G1885" s="2" t="s">
        <v>4151</v>
      </c>
      <c r="H1885" s="2" t="s">
        <v>16</v>
      </c>
      <c r="I1885" s="2" t="s">
        <v>201</v>
      </c>
      <c r="J1885" s="2" t="s">
        <v>1231</v>
      </c>
      <c r="L1885" s="2" t="s">
        <v>47</v>
      </c>
    </row>
    <row r="1886" spans="1:12" x14ac:dyDescent="0.25">
      <c r="A1886" s="2">
        <v>338304</v>
      </c>
      <c r="B1886" s="2" t="s">
        <v>4538</v>
      </c>
      <c r="C1886" s="2" t="s">
        <v>386</v>
      </c>
      <c r="D1886" s="2" t="s">
        <v>1059</v>
      </c>
      <c r="E1886" s="2" t="s">
        <v>77</v>
      </c>
      <c r="F1886" s="2">
        <v>29245</v>
      </c>
      <c r="G1886" s="2" t="s">
        <v>37</v>
      </c>
      <c r="H1886" s="2" t="s">
        <v>16</v>
      </c>
      <c r="I1886" s="2" t="s">
        <v>201</v>
      </c>
      <c r="J1886" s="2" t="s">
        <v>1231</v>
      </c>
      <c r="L1886" s="2" t="s">
        <v>37</v>
      </c>
    </row>
    <row r="1887" spans="1:12" x14ac:dyDescent="0.25">
      <c r="A1887" s="2">
        <v>338335</v>
      </c>
      <c r="B1887" s="2" t="s">
        <v>3403</v>
      </c>
      <c r="C1887" s="2" t="s">
        <v>246</v>
      </c>
      <c r="D1887" s="2" t="s">
        <v>269</v>
      </c>
      <c r="E1887" s="2" t="s">
        <v>76</v>
      </c>
      <c r="F1887" s="2">
        <v>33801</v>
      </c>
      <c r="G1887" s="2" t="s">
        <v>217</v>
      </c>
      <c r="H1887" s="2" t="s">
        <v>16</v>
      </c>
      <c r="I1887" s="2" t="s">
        <v>201</v>
      </c>
      <c r="J1887" s="2" t="s">
        <v>1231</v>
      </c>
      <c r="L1887" s="2" t="s">
        <v>73</v>
      </c>
    </row>
    <row r="1888" spans="1:12" x14ac:dyDescent="0.25">
      <c r="A1888" s="2">
        <v>338342</v>
      </c>
      <c r="B1888" s="2" t="s">
        <v>4540</v>
      </c>
      <c r="C1888" s="2" t="s">
        <v>229</v>
      </c>
      <c r="D1888" s="2" t="s">
        <v>605</v>
      </c>
      <c r="E1888" s="2" t="s">
        <v>76</v>
      </c>
      <c r="F1888" s="2">
        <v>28747</v>
      </c>
      <c r="G1888" s="2" t="s">
        <v>546</v>
      </c>
      <c r="H1888" s="2" t="s">
        <v>16</v>
      </c>
      <c r="I1888" s="2" t="s">
        <v>201</v>
      </c>
      <c r="J1888" s="2" t="s">
        <v>1231</v>
      </c>
      <c r="L1888" s="2" t="s">
        <v>30</v>
      </c>
    </row>
    <row r="1889" spans="1:12" x14ac:dyDescent="0.25">
      <c r="A1889" s="2">
        <v>338345</v>
      </c>
      <c r="B1889" s="2" t="s">
        <v>4156</v>
      </c>
      <c r="C1889" s="2" t="s">
        <v>729</v>
      </c>
      <c r="D1889" s="2" t="s">
        <v>278</v>
      </c>
      <c r="E1889" s="2" t="s">
        <v>77</v>
      </c>
      <c r="F1889" s="2">
        <v>34608</v>
      </c>
      <c r="G1889" s="2" t="s">
        <v>18</v>
      </c>
      <c r="H1889" s="2" t="s">
        <v>16</v>
      </c>
      <c r="I1889" s="2" t="s">
        <v>201</v>
      </c>
      <c r="J1889" s="2" t="s">
        <v>1231</v>
      </c>
      <c r="L1889" s="2" t="s">
        <v>18</v>
      </c>
    </row>
    <row r="1890" spans="1:12" x14ac:dyDescent="0.25">
      <c r="A1890" s="2">
        <v>338881</v>
      </c>
      <c r="B1890" s="2" t="s">
        <v>2929</v>
      </c>
      <c r="C1890" s="2" t="s">
        <v>2930</v>
      </c>
      <c r="D1890" s="2" t="s">
        <v>1104</v>
      </c>
      <c r="E1890" s="2" t="s">
        <v>76</v>
      </c>
      <c r="F1890" s="2">
        <v>36771</v>
      </c>
      <c r="G1890" s="2" t="s">
        <v>18</v>
      </c>
      <c r="H1890" s="2" t="s">
        <v>16</v>
      </c>
      <c r="I1890" s="2" t="s">
        <v>201</v>
      </c>
      <c r="J1890" s="2" t="s">
        <v>15</v>
      </c>
      <c r="L1890" s="2" t="s">
        <v>30</v>
      </c>
    </row>
    <row r="1891" spans="1:12" x14ac:dyDescent="0.25">
      <c r="A1891" s="2">
        <v>338891</v>
      </c>
      <c r="B1891" s="2" t="s">
        <v>2835</v>
      </c>
      <c r="C1891" s="2" t="s">
        <v>2836</v>
      </c>
      <c r="D1891" s="2" t="s">
        <v>222</v>
      </c>
      <c r="E1891" s="2" t="s">
        <v>76</v>
      </c>
      <c r="F1891" s="2">
        <v>35938</v>
      </c>
      <c r="G1891" s="2" t="s">
        <v>1018</v>
      </c>
      <c r="H1891" s="2" t="s">
        <v>16</v>
      </c>
      <c r="I1891" s="2" t="s">
        <v>201</v>
      </c>
      <c r="J1891" s="2" t="s">
        <v>1231</v>
      </c>
      <c r="L1891" s="2" t="s">
        <v>18</v>
      </c>
    </row>
    <row r="1892" spans="1:12" x14ac:dyDescent="0.25">
      <c r="A1892" s="2">
        <v>338901</v>
      </c>
      <c r="B1892" s="2" t="s">
        <v>4157</v>
      </c>
      <c r="C1892" s="2" t="s">
        <v>673</v>
      </c>
      <c r="D1892" s="2" t="s">
        <v>375</v>
      </c>
      <c r="E1892" s="2" t="s">
        <v>77</v>
      </c>
      <c r="F1892" s="2">
        <v>30268</v>
      </c>
      <c r="G1892" s="2" t="s">
        <v>18</v>
      </c>
      <c r="H1892" s="2" t="s">
        <v>16</v>
      </c>
      <c r="I1892" s="2" t="s">
        <v>201</v>
      </c>
      <c r="J1892" s="2" t="s">
        <v>15</v>
      </c>
      <c r="L1892" s="2" t="s">
        <v>37</v>
      </c>
    </row>
    <row r="1893" spans="1:12" x14ac:dyDescent="0.25">
      <c r="A1893" s="2">
        <v>338906</v>
      </c>
      <c r="B1893" s="2" t="s">
        <v>4543</v>
      </c>
      <c r="C1893" s="2" t="s">
        <v>4544</v>
      </c>
      <c r="D1893" s="2" t="s">
        <v>1065</v>
      </c>
      <c r="E1893" s="2" t="s">
        <v>76</v>
      </c>
      <c r="F1893" s="2">
        <v>32511</v>
      </c>
      <c r="G1893" s="2" t="s">
        <v>1117</v>
      </c>
      <c r="H1893" s="2" t="s">
        <v>16</v>
      </c>
      <c r="I1893" s="2" t="s">
        <v>201</v>
      </c>
      <c r="J1893" s="2" t="s">
        <v>1231</v>
      </c>
      <c r="L1893" s="2" t="s">
        <v>30</v>
      </c>
    </row>
    <row r="1894" spans="1:12" x14ac:dyDescent="0.25">
      <c r="A1894" s="2">
        <v>338912</v>
      </c>
      <c r="B1894" s="2" t="s">
        <v>3451</v>
      </c>
      <c r="C1894" s="2" t="s">
        <v>611</v>
      </c>
      <c r="D1894" s="2" t="s">
        <v>402</v>
      </c>
      <c r="E1894" s="2" t="s">
        <v>77</v>
      </c>
      <c r="F1894" s="2">
        <v>36892</v>
      </c>
      <c r="G1894" s="2" t="s">
        <v>18</v>
      </c>
      <c r="H1894" s="2" t="s">
        <v>16</v>
      </c>
      <c r="I1894" s="2" t="s">
        <v>201</v>
      </c>
      <c r="J1894" s="2" t="s">
        <v>1231</v>
      </c>
      <c r="L1894" s="2" t="s">
        <v>18</v>
      </c>
    </row>
    <row r="1895" spans="1:12" x14ac:dyDescent="0.25">
      <c r="A1895" s="2">
        <v>338913</v>
      </c>
      <c r="B1895" s="2" t="s">
        <v>4545</v>
      </c>
      <c r="C1895" s="2" t="s">
        <v>345</v>
      </c>
      <c r="D1895" s="2" t="s">
        <v>1298</v>
      </c>
      <c r="E1895" s="2" t="s">
        <v>77</v>
      </c>
      <c r="F1895" s="2">
        <v>37267</v>
      </c>
      <c r="G1895" s="2" t="s">
        <v>18</v>
      </c>
      <c r="H1895" s="2" t="s">
        <v>16</v>
      </c>
      <c r="I1895" s="2" t="s">
        <v>201</v>
      </c>
      <c r="J1895" s="2" t="s">
        <v>15</v>
      </c>
      <c r="L1895" s="2" t="s">
        <v>30</v>
      </c>
    </row>
    <row r="1896" spans="1:12" x14ac:dyDescent="0.25">
      <c r="A1896" s="2">
        <v>338914</v>
      </c>
      <c r="B1896" s="2" t="s">
        <v>4546</v>
      </c>
      <c r="C1896" s="2" t="s">
        <v>544</v>
      </c>
      <c r="D1896" s="2" t="s">
        <v>283</v>
      </c>
      <c r="E1896" s="2" t="s">
        <v>77</v>
      </c>
      <c r="F1896" s="2">
        <v>31699</v>
      </c>
      <c r="G1896" s="2" t="s">
        <v>18</v>
      </c>
      <c r="H1896" s="2" t="s">
        <v>16</v>
      </c>
      <c r="I1896" s="2" t="s">
        <v>201</v>
      </c>
      <c r="J1896" s="2" t="s">
        <v>1231</v>
      </c>
      <c r="L1896" s="2" t="s">
        <v>18</v>
      </c>
    </row>
    <row r="1897" spans="1:12" x14ac:dyDescent="0.25">
      <c r="A1897" s="2">
        <v>338917</v>
      </c>
      <c r="B1897" s="2" t="s">
        <v>4547</v>
      </c>
      <c r="C1897" s="2" t="s">
        <v>388</v>
      </c>
      <c r="D1897" s="2" t="s">
        <v>1962</v>
      </c>
      <c r="E1897" s="2" t="s">
        <v>76</v>
      </c>
      <c r="F1897" s="2">
        <v>36540</v>
      </c>
      <c r="G1897" s="2" t="s">
        <v>217</v>
      </c>
      <c r="H1897" s="2" t="s">
        <v>16</v>
      </c>
      <c r="I1897" s="2" t="s">
        <v>201</v>
      </c>
      <c r="J1897" s="2" t="s">
        <v>1231</v>
      </c>
      <c r="L1897" s="2" t="s">
        <v>18</v>
      </c>
    </row>
    <row r="1898" spans="1:12" x14ac:dyDescent="0.25">
      <c r="A1898" s="2">
        <v>338921</v>
      </c>
      <c r="B1898" s="2" t="s">
        <v>4548</v>
      </c>
      <c r="C1898" s="2" t="s">
        <v>252</v>
      </c>
      <c r="D1898" s="2" t="s">
        <v>4549</v>
      </c>
      <c r="E1898" s="2" t="s">
        <v>76</v>
      </c>
      <c r="F1898" s="2">
        <v>36671</v>
      </c>
      <c r="G1898" s="2" t="s">
        <v>18</v>
      </c>
      <c r="H1898" s="2" t="s">
        <v>16</v>
      </c>
      <c r="I1898" s="2" t="s">
        <v>201</v>
      </c>
      <c r="J1898" s="2" t="s">
        <v>15</v>
      </c>
      <c r="L1898" s="2" t="s">
        <v>18</v>
      </c>
    </row>
    <row r="1899" spans="1:12" x14ac:dyDescent="0.25">
      <c r="A1899" s="2">
        <v>338922</v>
      </c>
      <c r="B1899" s="2" t="s">
        <v>918</v>
      </c>
      <c r="C1899" s="2" t="s">
        <v>231</v>
      </c>
      <c r="D1899" s="2" t="s">
        <v>212</v>
      </c>
      <c r="E1899" s="2" t="s">
        <v>76</v>
      </c>
      <c r="F1899" s="2">
        <v>30177</v>
      </c>
      <c r="G1899" s="2" t="s">
        <v>18</v>
      </c>
      <c r="H1899" s="2" t="s">
        <v>16</v>
      </c>
      <c r="I1899" s="2" t="s">
        <v>201</v>
      </c>
      <c r="J1899" s="2" t="s">
        <v>1231</v>
      </c>
      <c r="L1899" s="2" t="s">
        <v>18</v>
      </c>
    </row>
    <row r="1900" spans="1:12" x14ac:dyDescent="0.25">
      <c r="A1900" s="2">
        <v>338931</v>
      </c>
      <c r="B1900" s="2" t="s">
        <v>4550</v>
      </c>
      <c r="C1900" s="2" t="s">
        <v>358</v>
      </c>
      <c r="D1900" s="2" t="s">
        <v>447</v>
      </c>
      <c r="E1900" s="2" t="s">
        <v>77</v>
      </c>
      <c r="F1900" s="2">
        <v>34335</v>
      </c>
      <c r="G1900" s="2" t="s">
        <v>18</v>
      </c>
      <c r="H1900" s="2" t="s">
        <v>16</v>
      </c>
      <c r="I1900" s="2" t="s">
        <v>201</v>
      </c>
      <c r="J1900" s="2" t="s">
        <v>1231</v>
      </c>
      <c r="L1900" s="2" t="s">
        <v>18</v>
      </c>
    </row>
    <row r="1901" spans="1:12" x14ac:dyDescent="0.25">
      <c r="A1901" s="2">
        <v>338940</v>
      </c>
      <c r="B1901" s="2" t="s">
        <v>2621</v>
      </c>
      <c r="C1901" s="2" t="s">
        <v>214</v>
      </c>
      <c r="D1901" s="2" t="s">
        <v>1059</v>
      </c>
      <c r="E1901" s="2" t="s">
        <v>77</v>
      </c>
      <c r="F1901" s="2">
        <v>29351</v>
      </c>
      <c r="G1901" s="2" t="s">
        <v>847</v>
      </c>
      <c r="H1901" s="2" t="s">
        <v>16</v>
      </c>
      <c r="I1901" s="2" t="s">
        <v>201</v>
      </c>
      <c r="J1901" s="2" t="s">
        <v>1231</v>
      </c>
      <c r="L1901" s="2" t="s">
        <v>40</v>
      </c>
    </row>
    <row r="1902" spans="1:12" x14ac:dyDescent="0.25">
      <c r="A1902" s="2">
        <v>338944</v>
      </c>
      <c r="B1902" s="2" t="s">
        <v>2556</v>
      </c>
      <c r="C1902" s="2" t="s">
        <v>1466</v>
      </c>
      <c r="D1902" s="2" t="s">
        <v>557</v>
      </c>
      <c r="E1902" s="2" t="s">
        <v>76</v>
      </c>
      <c r="F1902" s="2">
        <v>35328</v>
      </c>
      <c r="G1902" s="2" t="s">
        <v>2557</v>
      </c>
      <c r="H1902" s="2" t="s">
        <v>16</v>
      </c>
      <c r="I1902" s="2" t="s">
        <v>201</v>
      </c>
      <c r="J1902" s="2" t="s">
        <v>1231</v>
      </c>
      <c r="L1902" s="2" t="s">
        <v>67</v>
      </c>
    </row>
    <row r="1903" spans="1:12" x14ac:dyDescent="0.25">
      <c r="A1903" s="2">
        <v>338946</v>
      </c>
      <c r="B1903" s="2" t="s">
        <v>2713</v>
      </c>
      <c r="C1903" s="2" t="s">
        <v>2643</v>
      </c>
      <c r="D1903" s="2" t="s">
        <v>2714</v>
      </c>
      <c r="E1903" s="2" t="s">
        <v>77</v>
      </c>
      <c r="F1903" s="2">
        <v>36540</v>
      </c>
      <c r="G1903" s="2" t="s">
        <v>803</v>
      </c>
      <c r="H1903" s="2" t="s">
        <v>16</v>
      </c>
      <c r="I1903" s="2" t="s">
        <v>201</v>
      </c>
      <c r="J1903" s="2" t="s">
        <v>1231</v>
      </c>
      <c r="L1903" s="2" t="s">
        <v>18</v>
      </c>
    </row>
    <row r="1904" spans="1:12" x14ac:dyDescent="0.25">
      <c r="A1904" s="2">
        <v>338955</v>
      </c>
      <c r="B1904" s="2" t="s">
        <v>2931</v>
      </c>
      <c r="C1904" s="2" t="s">
        <v>246</v>
      </c>
      <c r="D1904" s="2" t="s">
        <v>247</v>
      </c>
      <c r="E1904" s="2" t="s">
        <v>77</v>
      </c>
      <c r="F1904" s="2">
        <v>28893</v>
      </c>
      <c r="G1904" s="2" t="s">
        <v>18</v>
      </c>
      <c r="H1904" s="2" t="s">
        <v>16</v>
      </c>
      <c r="I1904" s="2" t="s">
        <v>201</v>
      </c>
      <c r="J1904" s="2" t="s">
        <v>1231</v>
      </c>
      <c r="L1904" s="2" t="s">
        <v>30</v>
      </c>
    </row>
    <row r="1905" spans="1:20" x14ac:dyDescent="0.25">
      <c r="A1905" s="2">
        <v>338959</v>
      </c>
      <c r="B1905" s="2" t="s">
        <v>2739</v>
      </c>
      <c r="C1905" s="2" t="s">
        <v>233</v>
      </c>
      <c r="D1905" s="2" t="s">
        <v>909</v>
      </c>
      <c r="E1905" s="2" t="s">
        <v>77</v>
      </c>
      <c r="F1905" s="2">
        <v>29952</v>
      </c>
      <c r="G1905" s="2" t="s">
        <v>939</v>
      </c>
      <c r="H1905" s="2" t="s">
        <v>16</v>
      </c>
      <c r="I1905" s="2" t="s">
        <v>201</v>
      </c>
      <c r="J1905" s="2" t="s">
        <v>1231</v>
      </c>
      <c r="L1905" s="2" t="s">
        <v>70</v>
      </c>
    </row>
    <row r="1906" spans="1:20" x14ac:dyDescent="0.25">
      <c r="A1906" s="2">
        <v>338960</v>
      </c>
      <c r="B1906" s="2" t="s">
        <v>4158</v>
      </c>
      <c r="C1906" s="2" t="s">
        <v>297</v>
      </c>
      <c r="D1906" s="2" t="s">
        <v>635</v>
      </c>
      <c r="E1906" s="2" t="s">
        <v>76</v>
      </c>
      <c r="F1906" s="2">
        <v>32555</v>
      </c>
      <c r="G1906" s="2" t="s">
        <v>3435</v>
      </c>
      <c r="H1906" s="2" t="s">
        <v>19</v>
      </c>
      <c r="I1906" s="2" t="s">
        <v>201</v>
      </c>
      <c r="J1906" s="2" t="s">
        <v>1231</v>
      </c>
      <c r="L1906" s="2" t="s">
        <v>18</v>
      </c>
      <c r="R1906" s="2">
        <v>5227</v>
      </c>
      <c r="S1906" s="2">
        <v>45544</v>
      </c>
      <c r="T1906" s="2">
        <v>175000</v>
      </c>
    </row>
    <row r="1907" spans="1:20" x14ac:dyDescent="0.25">
      <c r="A1907" s="2">
        <v>338964</v>
      </c>
      <c r="B1907" s="2" t="s">
        <v>2932</v>
      </c>
      <c r="C1907" s="2" t="s">
        <v>611</v>
      </c>
      <c r="D1907" s="2" t="s">
        <v>383</v>
      </c>
      <c r="E1907" s="2" t="s">
        <v>76</v>
      </c>
      <c r="F1907" s="2">
        <v>36718</v>
      </c>
      <c r="G1907" s="2" t="s">
        <v>18</v>
      </c>
      <c r="H1907" s="2" t="s">
        <v>16</v>
      </c>
      <c r="I1907" s="2" t="s">
        <v>201</v>
      </c>
      <c r="J1907" s="2" t="s">
        <v>15</v>
      </c>
      <c r="L1907" s="2" t="s">
        <v>30</v>
      </c>
    </row>
    <row r="1908" spans="1:20" x14ac:dyDescent="0.25">
      <c r="A1908" s="2">
        <v>338990</v>
      </c>
      <c r="B1908" s="2" t="s">
        <v>4159</v>
      </c>
      <c r="C1908" s="2" t="s">
        <v>263</v>
      </c>
      <c r="D1908" s="2" t="s">
        <v>496</v>
      </c>
      <c r="E1908" s="2" t="s">
        <v>76</v>
      </c>
      <c r="F1908" s="2">
        <v>32090</v>
      </c>
      <c r="G1908" s="2" t="s">
        <v>47</v>
      </c>
      <c r="H1908" s="2" t="s">
        <v>16</v>
      </c>
      <c r="I1908" s="2" t="s">
        <v>201</v>
      </c>
      <c r="J1908" s="2" t="s">
        <v>1231</v>
      </c>
      <c r="L1908" s="2" t="s">
        <v>47</v>
      </c>
    </row>
    <row r="1909" spans="1:20" x14ac:dyDescent="0.25">
      <c r="A1909" s="2">
        <v>338994</v>
      </c>
      <c r="B1909" s="2" t="s">
        <v>4551</v>
      </c>
      <c r="C1909" s="2" t="s">
        <v>879</v>
      </c>
      <c r="D1909" s="2" t="s">
        <v>643</v>
      </c>
      <c r="E1909" s="2" t="s">
        <v>77</v>
      </c>
      <c r="F1909" s="2">
        <v>33002</v>
      </c>
      <c r="G1909" s="2" t="s">
        <v>18</v>
      </c>
      <c r="H1909" s="2" t="s">
        <v>16</v>
      </c>
      <c r="I1909" s="2" t="s">
        <v>201</v>
      </c>
      <c r="J1909" s="2" t="s">
        <v>1231</v>
      </c>
      <c r="L1909" s="2" t="s">
        <v>18</v>
      </c>
    </row>
    <row r="1910" spans="1:20" x14ac:dyDescent="0.25">
      <c r="A1910" s="2">
        <v>339013</v>
      </c>
      <c r="B1910" s="2" t="s">
        <v>794</v>
      </c>
      <c r="C1910" s="2" t="s">
        <v>833</v>
      </c>
      <c r="D1910" s="2" t="s">
        <v>1678</v>
      </c>
      <c r="E1910" s="2" t="s">
        <v>76</v>
      </c>
      <c r="F1910" s="2">
        <v>32782</v>
      </c>
      <c r="G1910" s="2" t="s">
        <v>58</v>
      </c>
      <c r="H1910" s="2" t="s">
        <v>16</v>
      </c>
      <c r="I1910" s="2" t="s">
        <v>201</v>
      </c>
      <c r="J1910" s="2" t="s">
        <v>1231</v>
      </c>
      <c r="L1910" s="2" t="s">
        <v>58</v>
      </c>
    </row>
    <row r="1911" spans="1:20" x14ac:dyDescent="0.25">
      <c r="A1911" s="2">
        <v>339024</v>
      </c>
      <c r="B1911" s="2" t="s">
        <v>782</v>
      </c>
      <c r="C1911" s="2" t="s">
        <v>2951</v>
      </c>
      <c r="D1911" s="2" t="s">
        <v>1644</v>
      </c>
      <c r="E1911" s="2" t="s">
        <v>76</v>
      </c>
      <c r="F1911" s="2">
        <v>33856</v>
      </c>
      <c r="G1911" s="2" t="s">
        <v>18</v>
      </c>
      <c r="H1911" s="2" t="s">
        <v>16</v>
      </c>
      <c r="I1911" s="2" t="s">
        <v>201</v>
      </c>
      <c r="J1911" s="2" t="s">
        <v>15</v>
      </c>
      <c r="L1911" s="2" t="s">
        <v>18</v>
      </c>
    </row>
    <row r="1912" spans="1:20" x14ac:dyDescent="0.25">
      <c r="A1912" s="2">
        <v>339126</v>
      </c>
      <c r="B1912" s="2" t="s">
        <v>1856</v>
      </c>
      <c r="C1912" s="2" t="s">
        <v>211</v>
      </c>
      <c r="D1912" s="2" t="s">
        <v>1399</v>
      </c>
      <c r="E1912" s="2" t="s">
        <v>76</v>
      </c>
      <c r="F1912" s="2">
        <v>29562</v>
      </c>
      <c r="G1912" s="2" t="s">
        <v>37</v>
      </c>
      <c r="H1912" s="2" t="s">
        <v>16</v>
      </c>
      <c r="I1912" s="2" t="s">
        <v>201</v>
      </c>
      <c r="J1912" s="2" t="s">
        <v>15</v>
      </c>
      <c r="L1912" s="2" t="s">
        <v>37</v>
      </c>
    </row>
    <row r="1913" spans="1:20" x14ac:dyDescent="0.25">
      <c r="A1913" s="2">
        <v>339181</v>
      </c>
      <c r="B1913" s="2" t="s">
        <v>3182</v>
      </c>
      <c r="C1913" s="2" t="s">
        <v>273</v>
      </c>
      <c r="D1913" s="2" t="s">
        <v>1959</v>
      </c>
      <c r="E1913" s="2" t="s">
        <v>77</v>
      </c>
      <c r="F1913" s="2">
        <v>35442</v>
      </c>
      <c r="G1913" s="2" t="s">
        <v>481</v>
      </c>
      <c r="H1913" s="2" t="s">
        <v>16</v>
      </c>
      <c r="I1913" s="2" t="s">
        <v>201</v>
      </c>
      <c r="J1913" s="2" t="s">
        <v>1231</v>
      </c>
      <c r="L1913" s="2" t="s">
        <v>67</v>
      </c>
    </row>
    <row r="1914" spans="1:20" x14ac:dyDescent="0.25">
      <c r="A1914" s="2">
        <v>339255</v>
      </c>
      <c r="B1914" s="2" t="s">
        <v>3183</v>
      </c>
      <c r="C1914" s="2" t="s">
        <v>982</v>
      </c>
      <c r="D1914" s="2" t="s">
        <v>888</v>
      </c>
      <c r="E1914" s="2" t="s">
        <v>77</v>
      </c>
      <c r="F1914" s="2">
        <v>29568</v>
      </c>
      <c r="G1914" s="2" t="s">
        <v>2079</v>
      </c>
      <c r="H1914" s="2" t="s">
        <v>16</v>
      </c>
      <c r="I1914" s="2" t="s">
        <v>201</v>
      </c>
      <c r="J1914" s="2" t="s">
        <v>1231</v>
      </c>
      <c r="L1914" s="2" t="s">
        <v>55</v>
      </c>
    </row>
    <row r="1915" spans="1:20" x14ac:dyDescent="0.25">
      <c r="A1915" s="2">
        <v>339269</v>
      </c>
      <c r="B1915" s="2" t="s">
        <v>3197</v>
      </c>
      <c r="C1915" s="2" t="s">
        <v>1004</v>
      </c>
      <c r="D1915" s="2" t="s">
        <v>1270</v>
      </c>
      <c r="E1915" s="2" t="s">
        <v>77</v>
      </c>
      <c r="F1915" s="2">
        <v>33719</v>
      </c>
      <c r="G1915" s="2" t="s">
        <v>58</v>
      </c>
      <c r="H1915" s="2" t="s">
        <v>16</v>
      </c>
      <c r="I1915" s="2" t="s">
        <v>201</v>
      </c>
      <c r="J1915" s="2" t="s">
        <v>1231</v>
      </c>
      <c r="L1915" s="2" t="s">
        <v>18</v>
      </c>
    </row>
    <row r="1916" spans="1:20" x14ac:dyDescent="0.25">
      <c r="A1916" s="2">
        <v>339277</v>
      </c>
      <c r="B1916" s="2" t="s">
        <v>2539</v>
      </c>
      <c r="C1916" s="2" t="s">
        <v>214</v>
      </c>
      <c r="D1916" s="2" t="s">
        <v>695</v>
      </c>
      <c r="E1916" s="2" t="s">
        <v>77</v>
      </c>
      <c r="F1916" s="2">
        <v>33447</v>
      </c>
      <c r="G1916" s="2" t="s">
        <v>18</v>
      </c>
      <c r="H1916" s="2" t="s">
        <v>16</v>
      </c>
      <c r="I1916" s="2" t="s">
        <v>201</v>
      </c>
      <c r="J1916" s="2" t="s">
        <v>1231</v>
      </c>
      <c r="L1916" s="2" t="s">
        <v>18</v>
      </c>
    </row>
    <row r="1917" spans="1:20" x14ac:dyDescent="0.25">
      <c r="A1917" s="2">
        <v>339388</v>
      </c>
      <c r="B1917" s="2" t="s">
        <v>1986</v>
      </c>
      <c r="C1917" s="2" t="s">
        <v>685</v>
      </c>
      <c r="D1917" s="2" t="s">
        <v>1448</v>
      </c>
      <c r="E1917" s="2" t="s">
        <v>76</v>
      </c>
      <c r="F1917" s="2">
        <v>35796</v>
      </c>
      <c r="G1917" s="2" t="s">
        <v>18</v>
      </c>
      <c r="H1917" s="2" t="s">
        <v>16</v>
      </c>
      <c r="I1917" s="2" t="s">
        <v>201</v>
      </c>
      <c r="J1917" s="2" t="s">
        <v>15</v>
      </c>
      <c r="L1917" s="2" t="s">
        <v>73</v>
      </c>
    </row>
    <row r="1918" spans="1:20" x14ac:dyDescent="0.25">
      <c r="A1918" s="2">
        <v>339482</v>
      </c>
      <c r="B1918" s="2" t="s">
        <v>2120</v>
      </c>
      <c r="C1918" s="2" t="s">
        <v>334</v>
      </c>
      <c r="D1918" s="2" t="s">
        <v>283</v>
      </c>
      <c r="E1918" s="2" t="s">
        <v>77</v>
      </c>
      <c r="F1918" s="2">
        <v>31855</v>
      </c>
      <c r="G1918" s="2" t="s">
        <v>715</v>
      </c>
      <c r="H1918" s="2" t="s">
        <v>16</v>
      </c>
      <c r="I1918" s="2" t="s">
        <v>201</v>
      </c>
      <c r="J1918" s="2" t="s">
        <v>1231</v>
      </c>
      <c r="L1918" s="2" t="s">
        <v>67</v>
      </c>
    </row>
    <row r="1919" spans="1:20" x14ac:dyDescent="0.25">
      <c r="A1919" s="2">
        <v>339537</v>
      </c>
      <c r="B1919" s="2" t="s">
        <v>1925</v>
      </c>
      <c r="C1919" s="2" t="s">
        <v>397</v>
      </c>
      <c r="D1919" s="2" t="s">
        <v>1012</v>
      </c>
      <c r="E1919" s="2" t="s">
        <v>77</v>
      </c>
      <c r="F1919" s="2">
        <v>33922</v>
      </c>
      <c r="G1919" s="2" t="s">
        <v>464</v>
      </c>
      <c r="H1919" s="2" t="s">
        <v>16</v>
      </c>
      <c r="I1919" s="2" t="s">
        <v>201</v>
      </c>
      <c r="J1919" s="2" t="s">
        <v>1231</v>
      </c>
      <c r="L1919" s="2" t="s">
        <v>30</v>
      </c>
    </row>
    <row r="1920" spans="1:20" x14ac:dyDescent="0.25">
      <c r="A1920" s="2">
        <v>339623</v>
      </c>
      <c r="B1920" s="2" t="s">
        <v>4565</v>
      </c>
      <c r="C1920" s="2" t="s">
        <v>441</v>
      </c>
      <c r="D1920" s="2" t="s">
        <v>312</v>
      </c>
      <c r="I1920" s="2" t="s">
        <v>201</v>
      </c>
    </row>
    <row r="1921" spans="1:33" x14ac:dyDescent="0.25">
      <c r="A1921" s="2">
        <v>339624</v>
      </c>
      <c r="B1921" s="2" t="s">
        <v>4561</v>
      </c>
      <c r="C1921" s="2" t="s">
        <v>397</v>
      </c>
      <c r="D1921" s="2" t="s">
        <v>269</v>
      </c>
      <c r="I1921" s="2" t="s">
        <v>201</v>
      </c>
    </row>
    <row r="1922" spans="1:33" x14ac:dyDescent="0.25">
      <c r="A1922" s="2">
        <v>340116</v>
      </c>
      <c r="B1922" s="2" t="s">
        <v>4608</v>
      </c>
      <c r="C1922" s="2" t="s">
        <v>279</v>
      </c>
      <c r="D1922" s="2" t="s">
        <v>766</v>
      </c>
      <c r="I1922" s="2" t="s">
        <v>201</v>
      </c>
    </row>
    <row r="1923" spans="1:33" x14ac:dyDescent="0.25">
      <c r="A1923" s="2">
        <v>304264</v>
      </c>
      <c r="B1923" s="2" t="s">
        <v>2939</v>
      </c>
      <c r="C1923" s="2" t="s">
        <v>705</v>
      </c>
      <c r="D1923" s="2" t="s">
        <v>356</v>
      </c>
      <c r="E1923" s="2" t="s">
        <v>76</v>
      </c>
      <c r="F1923" s="2">
        <v>31413</v>
      </c>
      <c r="G1923" s="2" t="s">
        <v>18</v>
      </c>
      <c r="H1923" s="2" t="s">
        <v>16</v>
      </c>
      <c r="I1923" s="2" t="s">
        <v>201</v>
      </c>
      <c r="J1923" s="2" t="s">
        <v>1231</v>
      </c>
      <c r="L1923" s="2" t="s">
        <v>18</v>
      </c>
      <c r="AG1923" s="2" t="s">
        <v>4566</v>
      </c>
    </row>
    <row r="1924" spans="1:33" x14ac:dyDescent="0.25">
      <c r="A1924" s="2">
        <v>317512</v>
      </c>
      <c r="B1924" s="2" t="s">
        <v>4174</v>
      </c>
      <c r="C1924" s="2" t="s">
        <v>3994</v>
      </c>
      <c r="D1924" s="2" t="s">
        <v>340</v>
      </c>
      <c r="E1924" s="2" t="s">
        <v>77</v>
      </c>
      <c r="F1924" s="2">
        <v>33539</v>
      </c>
      <c r="G1924" s="2" t="s">
        <v>18</v>
      </c>
      <c r="H1924" s="2" t="s">
        <v>16</v>
      </c>
      <c r="I1924" s="2" t="s">
        <v>201</v>
      </c>
      <c r="J1924" s="2" t="s">
        <v>1231</v>
      </c>
      <c r="L1924" s="2" t="s">
        <v>18</v>
      </c>
      <c r="AG1924" s="2" t="s">
        <v>4566</v>
      </c>
    </row>
    <row r="1925" spans="1:33" x14ac:dyDescent="0.25">
      <c r="A1925" s="2">
        <v>318778</v>
      </c>
      <c r="B1925" s="2" t="s">
        <v>4176</v>
      </c>
      <c r="C1925" s="2" t="s">
        <v>225</v>
      </c>
      <c r="D1925" s="2" t="s">
        <v>323</v>
      </c>
      <c r="E1925" s="2" t="s">
        <v>76</v>
      </c>
      <c r="F1925" s="2">
        <v>30961</v>
      </c>
      <c r="G1925" s="2" t="s">
        <v>796</v>
      </c>
      <c r="H1925" s="2" t="s">
        <v>16</v>
      </c>
      <c r="I1925" s="2" t="s">
        <v>201</v>
      </c>
      <c r="J1925" s="2" t="s">
        <v>1231</v>
      </c>
      <c r="L1925" s="2" t="s">
        <v>47</v>
      </c>
      <c r="AG1925" s="2" t="s">
        <v>4566</v>
      </c>
    </row>
    <row r="1926" spans="1:33" x14ac:dyDescent="0.25">
      <c r="A1926" s="2">
        <v>319016</v>
      </c>
      <c r="B1926" s="2" t="s">
        <v>2435</v>
      </c>
      <c r="C1926" s="2" t="s">
        <v>379</v>
      </c>
      <c r="D1926" s="2" t="s">
        <v>334</v>
      </c>
      <c r="E1926" s="2" t="s">
        <v>76</v>
      </c>
      <c r="F1926" s="2">
        <v>33253</v>
      </c>
      <c r="G1926" s="2" t="s">
        <v>67</v>
      </c>
      <c r="H1926" s="2" t="s">
        <v>16</v>
      </c>
      <c r="I1926" s="2" t="s">
        <v>201</v>
      </c>
      <c r="J1926" s="2" t="s">
        <v>1231</v>
      </c>
      <c r="L1926" s="2" t="s">
        <v>67</v>
      </c>
      <c r="AG1926" s="2" t="s">
        <v>4566</v>
      </c>
    </row>
    <row r="1927" spans="1:33" x14ac:dyDescent="0.25">
      <c r="A1927" s="2">
        <v>319343</v>
      </c>
      <c r="B1927" s="2" t="s">
        <v>3578</v>
      </c>
      <c r="C1927" s="2" t="s">
        <v>672</v>
      </c>
      <c r="D1927" s="2" t="s">
        <v>359</v>
      </c>
      <c r="E1927" s="2" t="s">
        <v>76</v>
      </c>
      <c r="F1927" s="2">
        <v>32874</v>
      </c>
      <c r="G1927" s="2" t="s">
        <v>18</v>
      </c>
      <c r="H1927" s="2" t="s">
        <v>16</v>
      </c>
      <c r="I1927" s="2" t="s">
        <v>201</v>
      </c>
      <c r="J1927" s="2" t="s">
        <v>1231</v>
      </c>
      <c r="L1927" s="2" t="s">
        <v>18</v>
      </c>
      <c r="AG1927" s="2" t="s">
        <v>4566</v>
      </c>
    </row>
    <row r="1928" spans="1:33" x14ac:dyDescent="0.25">
      <c r="A1928" s="2">
        <v>319426</v>
      </c>
      <c r="B1928" s="2" t="s">
        <v>3579</v>
      </c>
      <c r="C1928" s="2" t="s">
        <v>2749</v>
      </c>
      <c r="D1928" s="2" t="s">
        <v>417</v>
      </c>
      <c r="E1928" s="2" t="s">
        <v>77</v>
      </c>
      <c r="F1928" s="2">
        <v>33615</v>
      </c>
      <c r="G1928" s="2" t="s">
        <v>18</v>
      </c>
      <c r="H1928" s="2" t="s">
        <v>16</v>
      </c>
      <c r="I1928" s="2" t="s">
        <v>201</v>
      </c>
      <c r="J1928" s="2" t="s">
        <v>1231</v>
      </c>
      <c r="L1928" s="2" t="s">
        <v>18</v>
      </c>
      <c r="AG1928" s="2" t="s">
        <v>4566</v>
      </c>
    </row>
    <row r="1929" spans="1:33" x14ac:dyDescent="0.25">
      <c r="A1929" s="2">
        <v>319534</v>
      </c>
      <c r="B1929" s="2" t="s">
        <v>2194</v>
      </c>
      <c r="C1929" s="2" t="s">
        <v>229</v>
      </c>
      <c r="E1929" s="2" t="s">
        <v>76</v>
      </c>
      <c r="H1929" s="2" t="s">
        <v>16</v>
      </c>
      <c r="I1929" s="2" t="s">
        <v>201</v>
      </c>
      <c r="AG1929" s="2" t="s">
        <v>4566</v>
      </c>
    </row>
    <row r="1930" spans="1:33" x14ac:dyDescent="0.25">
      <c r="A1930" s="2">
        <v>320244</v>
      </c>
      <c r="B1930" s="2" t="s">
        <v>3584</v>
      </c>
      <c r="C1930" s="2" t="s">
        <v>233</v>
      </c>
      <c r="D1930" s="2" t="s">
        <v>3585</v>
      </c>
      <c r="E1930" s="2" t="s">
        <v>76</v>
      </c>
      <c r="F1930" s="2">
        <v>33854</v>
      </c>
      <c r="G1930" s="2" t="s">
        <v>18</v>
      </c>
      <c r="H1930" s="2" t="s">
        <v>16</v>
      </c>
      <c r="I1930" s="2" t="s">
        <v>201</v>
      </c>
      <c r="AD1930" s="2" t="s">
        <v>4566</v>
      </c>
      <c r="AE1930" s="2" t="s">
        <v>4566</v>
      </c>
      <c r="AF1930" s="2" t="s">
        <v>4566</v>
      </c>
      <c r="AG1930" s="2" t="s">
        <v>4566</v>
      </c>
    </row>
    <row r="1931" spans="1:33" x14ac:dyDescent="0.25">
      <c r="A1931" s="2">
        <v>321303</v>
      </c>
      <c r="B1931" s="2" t="s">
        <v>3590</v>
      </c>
      <c r="C1931" s="2" t="s">
        <v>497</v>
      </c>
      <c r="D1931" s="2" t="s">
        <v>3591</v>
      </c>
      <c r="E1931" s="2" t="s">
        <v>77</v>
      </c>
      <c r="F1931" s="2">
        <v>32878</v>
      </c>
      <c r="G1931" s="2" t="s">
        <v>1318</v>
      </c>
      <c r="H1931" s="2" t="s">
        <v>16</v>
      </c>
      <c r="I1931" s="2" t="s">
        <v>201</v>
      </c>
      <c r="J1931" s="2" t="s">
        <v>1231</v>
      </c>
      <c r="L1931" s="2" t="s">
        <v>30</v>
      </c>
      <c r="AG1931" s="2" t="s">
        <v>4566</v>
      </c>
    </row>
    <row r="1932" spans="1:33" x14ac:dyDescent="0.25">
      <c r="A1932" s="2">
        <v>322129</v>
      </c>
      <c r="B1932" s="2" t="s">
        <v>2272</v>
      </c>
      <c r="C1932" s="2" t="s">
        <v>246</v>
      </c>
      <c r="D1932" s="2" t="s">
        <v>2273</v>
      </c>
      <c r="E1932" s="2" t="s">
        <v>76</v>
      </c>
      <c r="F1932" s="2">
        <v>31377</v>
      </c>
      <c r="G1932" s="2" t="s">
        <v>213</v>
      </c>
      <c r="H1932" s="2" t="s">
        <v>16</v>
      </c>
      <c r="I1932" s="2" t="s">
        <v>201</v>
      </c>
      <c r="J1932" s="2" t="s">
        <v>1231</v>
      </c>
      <c r="L1932" s="2" t="s">
        <v>18</v>
      </c>
      <c r="AG1932" s="2" t="s">
        <v>4566</v>
      </c>
    </row>
    <row r="1933" spans="1:33" x14ac:dyDescent="0.25">
      <c r="A1933" s="2">
        <v>323119</v>
      </c>
      <c r="B1933" s="2" t="s">
        <v>2934</v>
      </c>
      <c r="C1933" s="2" t="s">
        <v>347</v>
      </c>
      <c r="D1933" s="2" t="s">
        <v>230</v>
      </c>
      <c r="E1933" s="2" t="s">
        <v>76</v>
      </c>
      <c r="F1933" s="2">
        <v>31117</v>
      </c>
      <c r="G1933" s="2" t="s">
        <v>18</v>
      </c>
      <c r="H1933" s="2" t="s">
        <v>16</v>
      </c>
      <c r="I1933" s="2" t="s">
        <v>201</v>
      </c>
      <c r="AD1933" s="2" t="s">
        <v>4566</v>
      </c>
      <c r="AE1933" s="2" t="s">
        <v>4566</v>
      </c>
      <c r="AF1933" s="2" t="s">
        <v>4566</v>
      </c>
      <c r="AG1933" s="2" t="s">
        <v>4566</v>
      </c>
    </row>
    <row r="1934" spans="1:33" x14ac:dyDescent="0.25">
      <c r="A1934" s="2">
        <v>324670</v>
      </c>
      <c r="B1934" s="2" t="s">
        <v>3620</v>
      </c>
      <c r="C1934" s="2" t="s">
        <v>401</v>
      </c>
      <c r="D1934" s="2" t="s">
        <v>2379</v>
      </c>
      <c r="E1934" s="2" t="s">
        <v>77</v>
      </c>
      <c r="F1934" s="2">
        <v>33912</v>
      </c>
      <c r="G1934" s="2" t="s">
        <v>213</v>
      </c>
      <c r="H1934" s="2" t="s">
        <v>16</v>
      </c>
      <c r="I1934" s="2" t="s">
        <v>201</v>
      </c>
      <c r="J1934" s="2" t="s">
        <v>1231</v>
      </c>
      <c r="L1934" s="2" t="s">
        <v>18</v>
      </c>
      <c r="AG1934" s="2" t="s">
        <v>4566</v>
      </c>
    </row>
    <row r="1935" spans="1:33" x14ac:dyDescent="0.25">
      <c r="A1935" s="2">
        <v>326740</v>
      </c>
      <c r="B1935" s="2" t="s">
        <v>2935</v>
      </c>
      <c r="C1935" s="2" t="s">
        <v>337</v>
      </c>
      <c r="D1935" s="2" t="s">
        <v>543</v>
      </c>
      <c r="E1935" s="2" t="s">
        <v>77</v>
      </c>
      <c r="F1935" s="2">
        <v>35500</v>
      </c>
      <c r="G1935" s="2" t="s">
        <v>217</v>
      </c>
      <c r="H1935" s="2" t="s">
        <v>19</v>
      </c>
      <c r="I1935" s="2" t="s">
        <v>201</v>
      </c>
      <c r="AC1935" s="2" t="s">
        <v>4566</v>
      </c>
      <c r="AD1935" s="2" t="s">
        <v>4566</v>
      </c>
      <c r="AE1935" s="2" t="s">
        <v>4566</v>
      </c>
      <c r="AF1935" s="2" t="s">
        <v>4566</v>
      </c>
      <c r="AG1935" s="2" t="s">
        <v>4566</v>
      </c>
    </row>
    <row r="1936" spans="1:33" x14ac:dyDescent="0.25">
      <c r="A1936" s="2">
        <v>327133</v>
      </c>
      <c r="B1936" s="2" t="s">
        <v>3683</v>
      </c>
      <c r="C1936" s="2" t="s">
        <v>1278</v>
      </c>
      <c r="D1936" s="2" t="s">
        <v>1434</v>
      </c>
      <c r="E1936" s="2" t="s">
        <v>77</v>
      </c>
      <c r="F1936" s="2">
        <v>34637</v>
      </c>
      <c r="G1936" s="2" t="s">
        <v>18</v>
      </c>
      <c r="H1936" s="2" t="s">
        <v>16</v>
      </c>
      <c r="I1936" s="2" t="s">
        <v>201</v>
      </c>
      <c r="J1936" s="2" t="s">
        <v>1231</v>
      </c>
      <c r="L1936" s="2" t="s">
        <v>30</v>
      </c>
      <c r="AE1936" s="2" t="s">
        <v>4566</v>
      </c>
      <c r="AF1936" s="2" t="s">
        <v>4566</v>
      </c>
      <c r="AG1936" s="2" t="s">
        <v>4566</v>
      </c>
    </row>
    <row r="1937" spans="1:33" x14ac:dyDescent="0.25">
      <c r="A1937" s="2">
        <v>327850</v>
      </c>
      <c r="B1937" s="2" t="s">
        <v>3265</v>
      </c>
      <c r="C1937" s="2" t="s">
        <v>214</v>
      </c>
      <c r="D1937" s="2" t="s">
        <v>212</v>
      </c>
      <c r="E1937" s="2" t="s">
        <v>76</v>
      </c>
      <c r="F1937" s="2">
        <v>33283</v>
      </c>
      <c r="G1937" s="2" t="s">
        <v>18</v>
      </c>
      <c r="H1937" s="2" t="s">
        <v>16</v>
      </c>
      <c r="I1937" s="2" t="s">
        <v>201</v>
      </c>
      <c r="J1937" s="2" t="s">
        <v>15</v>
      </c>
      <c r="L1937" s="2" t="s">
        <v>18</v>
      </c>
      <c r="AG1937" s="2" t="s">
        <v>4566</v>
      </c>
    </row>
    <row r="1938" spans="1:33" x14ac:dyDescent="0.25">
      <c r="A1938" s="2">
        <v>327919</v>
      </c>
      <c r="B1938" s="2" t="s">
        <v>3706</v>
      </c>
      <c r="C1938" s="2" t="s">
        <v>745</v>
      </c>
      <c r="D1938" s="2" t="s">
        <v>272</v>
      </c>
      <c r="E1938" s="2" t="s">
        <v>76</v>
      </c>
      <c r="F1938" s="2">
        <v>34700</v>
      </c>
      <c r="G1938" s="2" t="s">
        <v>18</v>
      </c>
      <c r="H1938" s="2" t="s">
        <v>16</v>
      </c>
      <c r="I1938" s="2" t="s">
        <v>201</v>
      </c>
      <c r="AD1938" s="2" t="s">
        <v>4566</v>
      </c>
      <c r="AE1938" s="2" t="s">
        <v>4566</v>
      </c>
      <c r="AF1938" s="2" t="s">
        <v>4566</v>
      </c>
      <c r="AG1938" s="2" t="s">
        <v>4566</v>
      </c>
    </row>
    <row r="1939" spans="1:33" x14ac:dyDescent="0.25">
      <c r="A1939" s="2">
        <v>327956</v>
      </c>
      <c r="B1939" s="2" t="s">
        <v>3707</v>
      </c>
      <c r="C1939" s="2" t="s">
        <v>1691</v>
      </c>
      <c r="D1939" s="2" t="s">
        <v>489</v>
      </c>
      <c r="E1939" s="2" t="s">
        <v>77</v>
      </c>
      <c r="F1939" s="2">
        <v>34357</v>
      </c>
      <c r="G1939" s="2" t="s">
        <v>70</v>
      </c>
      <c r="H1939" s="2" t="s">
        <v>16</v>
      </c>
      <c r="I1939" s="2" t="s">
        <v>201</v>
      </c>
      <c r="J1939" s="2" t="s">
        <v>1231</v>
      </c>
      <c r="L1939" s="2" t="s">
        <v>30</v>
      </c>
      <c r="AG1939" s="2" t="s">
        <v>4566</v>
      </c>
    </row>
    <row r="1940" spans="1:33" x14ac:dyDescent="0.25">
      <c r="A1940" s="2">
        <v>328176</v>
      </c>
      <c r="B1940" s="2" t="s">
        <v>3024</v>
      </c>
      <c r="C1940" s="2" t="s">
        <v>1097</v>
      </c>
      <c r="D1940" s="2" t="s">
        <v>447</v>
      </c>
      <c r="E1940" s="2" t="s">
        <v>76</v>
      </c>
      <c r="F1940" s="2">
        <v>35231</v>
      </c>
      <c r="G1940" s="2" t="s">
        <v>3025</v>
      </c>
      <c r="H1940" s="2" t="s">
        <v>16</v>
      </c>
      <c r="I1940" s="2" t="s">
        <v>201</v>
      </c>
      <c r="AD1940" s="2" t="s">
        <v>4566</v>
      </c>
      <c r="AE1940" s="2" t="s">
        <v>4566</v>
      </c>
      <c r="AF1940" s="2" t="s">
        <v>4566</v>
      </c>
      <c r="AG1940" s="2" t="s">
        <v>4566</v>
      </c>
    </row>
    <row r="1941" spans="1:33" x14ac:dyDescent="0.25">
      <c r="A1941" s="2">
        <v>328635</v>
      </c>
      <c r="B1941" s="2" t="s">
        <v>3122</v>
      </c>
      <c r="C1941" s="2" t="s">
        <v>501</v>
      </c>
      <c r="D1941" s="2" t="s">
        <v>844</v>
      </c>
      <c r="E1941" s="2" t="s">
        <v>77</v>
      </c>
      <c r="F1941" s="2">
        <v>33506</v>
      </c>
      <c r="G1941" s="2" t="s">
        <v>335</v>
      </c>
      <c r="H1941" s="2" t="s">
        <v>16</v>
      </c>
      <c r="I1941" s="2" t="s">
        <v>201</v>
      </c>
      <c r="J1941" s="2" t="s">
        <v>15</v>
      </c>
      <c r="L1941" s="2" t="s">
        <v>30</v>
      </c>
      <c r="AG1941" s="2" t="s">
        <v>4566</v>
      </c>
    </row>
    <row r="1942" spans="1:33" x14ac:dyDescent="0.25">
      <c r="A1942" s="2">
        <v>328794</v>
      </c>
      <c r="B1942" s="2" t="s">
        <v>3733</v>
      </c>
      <c r="C1942" s="2" t="s">
        <v>350</v>
      </c>
      <c r="D1942" s="2" t="s">
        <v>306</v>
      </c>
      <c r="E1942" s="2" t="s">
        <v>77</v>
      </c>
      <c r="F1942" s="2">
        <v>33530</v>
      </c>
      <c r="G1942" s="2" t="s">
        <v>18</v>
      </c>
      <c r="H1942" s="2" t="s">
        <v>16</v>
      </c>
      <c r="I1942" s="2" t="s">
        <v>201</v>
      </c>
      <c r="J1942" s="2" t="s">
        <v>1231</v>
      </c>
      <c r="L1942" s="2" t="s">
        <v>18</v>
      </c>
      <c r="AF1942" s="2" t="s">
        <v>4566</v>
      </c>
      <c r="AG1942" s="2" t="s">
        <v>4566</v>
      </c>
    </row>
    <row r="1943" spans="1:33" x14ac:dyDescent="0.25">
      <c r="A1943" s="2">
        <v>329088</v>
      </c>
      <c r="B1943" s="2" t="s">
        <v>3739</v>
      </c>
      <c r="C1943" s="2" t="s">
        <v>3740</v>
      </c>
      <c r="D1943" s="2" t="s">
        <v>236</v>
      </c>
      <c r="E1943" s="2" t="s">
        <v>76</v>
      </c>
      <c r="F1943" s="2">
        <v>34919</v>
      </c>
      <c r="G1943" s="2" t="s">
        <v>18</v>
      </c>
      <c r="H1943" s="2" t="s">
        <v>16</v>
      </c>
      <c r="I1943" s="2" t="s">
        <v>201</v>
      </c>
      <c r="J1943" s="2" t="s">
        <v>1231</v>
      </c>
      <c r="L1943" s="2" t="s">
        <v>18</v>
      </c>
      <c r="AG1943" s="2" t="s">
        <v>4566</v>
      </c>
    </row>
    <row r="1944" spans="1:33" x14ac:dyDescent="0.25">
      <c r="A1944" s="2">
        <v>329140</v>
      </c>
      <c r="B1944" s="2" t="s">
        <v>3741</v>
      </c>
      <c r="C1944" s="2" t="s">
        <v>229</v>
      </c>
      <c r="D1944" s="2" t="s">
        <v>3742</v>
      </c>
      <c r="E1944" s="2" t="s">
        <v>76</v>
      </c>
      <c r="F1944" s="2">
        <v>33634</v>
      </c>
      <c r="G1944" s="2" t="s">
        <v>30</v>
      </c>
      <c r="H1944" s="2" t="s">
        <v>16</v>
      </c>
      <c r="I1944" s="2" t="s">
        <v>201</v>
      </c>
      <c r="AD1944" s="2" t="s">
        <v>4566</v>
      </c>
      <c r="AE1944" s="2" t="s">
        <v>4566</v>
      </c>
      <c r="AF1944" s="2" t="s">
        <v>4566</v>
      </c>
      <c r="AG1944" s="2" t="s">
        <v>4566</v>
      </c>
    </row>
    <row r="1945" spans="1:33" x14ac:dyDescent="0.25">
      <c r="A1945" s="2">
        <v>329158</v>
      </c>
      <c r="B1945" s="2" t="s">
        <v>2703</v>
      </c>
      <c r="C1945" s="2" t="s">
        <v>262</v>
      </c>
      <c r="D1945" s="2" t="s">
        <v>1096</v>
      </c>
      <c r="E1945" s="2" t="s">
        <v>77</v>
      </c>
      <c r="F1945" s="2">
        <v>35372</v>
      </c>
      <c r="G1945" s="2" t="s">
        <v>18</v>
      </c>
      <c r="H1945" s="2" t="s">
        <v>16</v>
      </c>
      <c r="I1945" s="2" t="s">
        <v>201</v>
      </c>
      <c r="J1945" s="2" t="s">
        <v>1231</v>
      </c>
      <c r="L1945" s="2" t="s">
        <v>18</v>
      </c>
      <c r="AG1945" s="2" t="s">
        <v>4566</v>
      </c>
    </row>
    <row r="1946" spans="1:33" x14ac:dyDescent="0.25">
      <c r="A1946" s="2">
        <v>329189</v>
      </c>
      <c r="B1946" s="2" t="s">
        <v>3329</v>
      </c>
      <c r="C1946" s="2" t="s">
        <v>337</v>
      </c>
      <c r="D1946" s="2" t="s">
        <v>469</v>
      </c>
      <c r="E1946" s="2" t="s">
        <v>77</v>
      </c>
      <c r="F1946" s="2">
        <v>35611</v>
      </c>
      <c r="G1946" s="2" t="s">
        <v>18</v>
      </c>
      <c r="H1946" s="2" t="s">
        <v>16</v>
      </c>
      <c r="I1946" s="2" t="s">
        <v>201</v>
      </c>
      <c r="J1946" s="2" t="s">
        <v>1231</v>
      </c>
      <c r="L1946" s="2" t="s">
        <v>18</v>
      </c>
      <c r="AF1946" s="2" t="s">
        <v>4566</v>
      </c>
      <c r="AG1946" s="2" t="s">
        <v>4566</v>
      </c>
    </row>
    <row r="1947" spans="1:33" x14ac:dyDescent="0.25">
      <c r="A1947" s="2">
        <v>329567</v>
      </c>
      <c r="B1947" s="2" t="s">
        <v>3758</v>
      </c>
      <c r="C1947" s="2" t="s">
        <v>3759</v>
      </c>
      <c r="D1947" s="2" t="s">
        <v>212</v>
      </c>
      <c r="E1947" s="2" t="s">
        <v>77</v>
      </c>
      <c r="F1947" s="2">
        <v>30157</v>
      </c>
      <c r="G1947" s="2" t="s">
        <v>18</v>
      </c>
      <c r="H1947" s="2" t="s">
        <v>16</v>
      </c>
      <c r="I1947" s="2" t="s">
        <v>201</v>
      </c>
      <c r="AG1947" s="2" t="s">
        <v>4566</v>
      </c>
    </row>
    <row r="1948" spans="1:33" x14ac:dyDescent="0.25">
      <c r="A1948" s="2">
        <v>329661</v>
      </c>
      <c r="B1948" s="2" t="s">
        <v>3765</v>
      </c>
      <c r="C1948" s="2" t="s">
        <v>291</v>
      </c>
      <c r="D1948" s="2" t="s">
        <v>3428</v>
      </c>
      <c r="E1948" s="2" t="s">
        <v>77</v>
      </c>
      <c r="F1948" s="2">
        <v>28854</v>
      </c>
      <c r="G1948" s="2" t="s">
        <v>420</v>
      </c>
      <c r="H1948" s="2" t="s">
        <v>16</v>
      </c>
      <c r="I1948" s="2" t="s">
        <v>201</v>
      </c>
      <c r="J1948" s="2" t="s">
        <v>1231</v>
      </c>
      <c r="L1948" s="2" t="s">
        <v>30</v>
      </c>
      <c r="AG1948" s="2" t="s">
        <v>4566</v>
      </c>
    </row>
    <row r="1949" spans="1:33" x14ac:dyDescent="0.25">
      <c r="A1949" s="2">
        <v>329715</v>
      </c>
      <c r="B1949" s="2" t="s">
        <v>3124</v>
      </c>
      <c r="C1949" s="2" t="s">
        <v>572</v>
      </c>
      <c r="D1949" s="2" t="s">
        <v>3125</v>
      </c>
      <c r="E1949" s="2" t="s">
        <v>76</v>
      </c>
      <c r="F1949" s="2">
        <v>35440</v>
      </c>
      <c r="G1949" s="2" t="s">
        <v>3126</v>
      </c>
      <c r="H1949" s="2" t="s">
        <v>16</v>
      </c>
      <c r="I1949" s="2" t="s">
        <v>201</v>
      </c>
      <c r="J1949" s="2" t="s">
        <v>1231</v>
      </c>
      <c r="L1949" s="2" t="s">
        <v>70</v>
      </c>
      <c r="AE1949" s="2" t="s">
        <v>4566</v>
      </c>
      <c r="AF1949" s="2" t="s">
        <v>4566</v>
      </c>
      <c r="AG1949" s="2" t="s">
        <v>4566</v>
      </c>
    </row>
    <row r="1950" spans="1:33" x14ac:dyDescent="0.25">
      <c r="A1950" s="2">
        <v>329736</v>
      </c>
      <c r="B1950" s="2" t="s">
        <v>3767</v>
      </c>
      <c r="C1950" s="2" t="s">
        <v>1902</v>
      </c>
      <c r="D1950" s="2" t="s">
        <v>708</v>
      </c>
      <c r="E1950" s="2" t="s">
        <v>76</v>
      </c>
      <c r="F1950" s="2">
        <v>30926</v>
      </c>
      <c r="G1950" s="2" t="s">
        <v>58</v>
      </c>
      <c r="H1950" s="2" t="s">
        <v>16</v>
      </c>
      <c r="I1950" s="2" t="s">
        <v>201</v>
      </c>
      <c r="J1950" s="2" t="s">
        <v>1231</v>
      </c>
      <c r="L1950" s="2" t="s">
        <v>58</v>
      </c>
      <c r="AG1950" s="2" t="s">
        <v>4566</v>
      </c>
    </row>
    <row r="1951" spans="1:33" x14ac:dyDescent="0.25">
      <c r="A1951" s="2">
        <v>329893</v>
      </c>
      <c r="B1951" s="2" t="s">
        <v>3775</v>
      </c>
      <c r="C1951" s="2" t="s">
        <v>229</v>
      </c>
      <c r="D1951" s="2" t="s">
        <v>2256</v>
      </c>
      <c r="E1951" s="2" t="s">
        <v>76</v>
      </c>
      <c r="F1951" s="2">
        <v>35810</v>
      </c>
      <c r="G1951" s="2" t="s">
        <v>67</v>
      </c>
      <c r="H1951" s="2" t="s">
        <v>16</v>
      </c>
      <c r="I1951" s="2" t="s">
        <v>201</v>
      </c>
      <c r="J1951" s="2" t="s">
        <v>1231</v>
      </c>
      <c r="L1951" s="2" t="s">
        <v>30</v>
      </c>
      <c r="AF1951" s="2" t="s">
        <v>4566</v>
      </c>
      <c r="AG1951" s="2" t="s">
        <v>4566</v>
      </c>
    </row>
    <row r="1952" spans="1:33" x14ac:dyDescent="0.25">
      <c r="A1952" s="2">
        <v>330104</v>
      </c>
      <c r="B1952" s="2" t="s">
        <v>4246</v>
      </c>
      <c r="C1952" s="2" t="s">
        <v>214</v>
      </c>
      <c r="D1952" s="2" t="s">
        <v>435</v>
      </c>
      <c r="E1952" s="2" t="s">
        <v>76</v>
      </c>
      <c r="F1952" s="2">
        <v>34796</v>
      </c>
      <c r="G1952" s="2" t="s">
        <v>213</v>
      </c>
      <c r="H1952" s="2" t="s">
        <v>16</v>
      </c>
      <c r="I1952" s="2" t="s">
        <v>201</v>
      </c>
      <c r="J1952" s="2" t="s">
        <v>15</v>
      </c>
      <c r="L1952" s="2" t="s">
        <v>18</v>
      </c>
      <c r="AG1952" s="2" t="s">
        <v>4566</v>
      </c>
    </row>
    <row r="1953" spans="1:33" x14ac:dyDescent="0.25">
      <c r="A1953" s="2">
        <v>330304</v>
      </c>
      <c r="B1953" s="2" t="s">
        <v>3788</v>
      </c>
      <c r="C1953" s="2" t="s">
        <v>1137</v>
      </c>
      <c r="D1953" s="2" t="s">
        <v>615</v>
      </c>
      <c r="E1953" s="2" t="s">
        <v>76</v>
      </c>
      <c r="F1953" s="2">
        <v>35452</v>
      </c>
      <c r="G1953" s="2" t="s">
        <v>18</v>
      </c>
      <c r="H1953" s="2" t="s">
        <v>16</v>
      </c>
      <c r="I1953" s="2" t="s">
        <v>201</v>
      </c>
      <c r="J1953" s="2" t="s">
        <v>1231</v>
      </c>
      <c r="L1953" s="2" t="s">
        <v>18</v>
      </c>
      <c r="AE1953" s="2" t="s">
        <v>4566</v>
      </c>
      <c r="AF1953" s="2" t="s">
        <v>4566</v>
      </c>
      <c r="AG1953" s="2" t="s">
        <v>4566</v>
      </c>
    </row>
    <row r="1954" spans="1:33" x14ac:dyDescent="0.25">
      <c r="A1954" s="2">
        <v>330384</v>
      </c>
      <c r="B1954" s="2" t="s">
        <v>3792</v>
      </c>
      <c r="C1954" s="2" t="s">
        <v>666</v>
      </c>
      <c r="D1954" s="2" t="s">
        <v>240</v>
      </c>
      <c r="E1954" s="2" t="s">
        <v>76</v>
      </c>
      <c r="F1954" s="2">
        <v>36181</v>
      </c>
      <c r="G1954" s="2" t="s">
        <v>403</v>
      </c>
      <c r="H1954" s="2" t="s">
        <v>16</v>
      </c>
      <c r="I1954" s="2" t="s">
        <v>201</v>
      </c>
      <c r="J1954" s="2" t="s">
        <v>1231</v>
      </c>
      <c r="L1954" s="2" t="s">
        <v>30</v>
      </c>
      <c r="AG1954" s="2" t="s">
        <v>4566</v>
      </c>
    </row>
    <row r="1955" spans="1:33" x14ac:dyDescent="0.25">
      <c r="A1955" s="2">
        <v>330530</v>
      </c>
      <c r="B1955" s="2" t="s">
        <v>2337</v>
      </c>
      <c r="C1955" s="2" t="s">
        <v>1022</v>
      </c>
      <c r="D1955" s="2" t="s">
        <v>928</v>
      </c>
      <c r="E1955" s="2" t="s">
        <v>76</v>
      </c>
      <c r="F1955" s="2">
        <v>36177</v>
      </c>
      <c r="G1955" s="2" t="s">
        <v>18</v>
      </c>
      <c r="H1955" s="2" t="s">
        <v>16</v>
      </c>
      <c r="I1955" s="2" t="s">
        <v>201</v>
      </c>
      <c r="AC1955" s="2" t="s">
        <v>4566</v>
      </c>
      <c r="AD1955" s="2" t="s">
        <v>4566</v>
      </c>
      <c r="AE1955" s="2" t="s">
        <v>4566</v>
      </c>
      <c r="AF1955" s="2" t="s">
        <v>4566</v>
      </c>
      <c r="AG1955" s="2" t="s">
        <v>4566</v>
      </c>
    </row>
    <row r="1956" spans="1:33" x14ac:dyDescent="0.25">
      <c r="A1956" s="2">
        <v>330750</v>
      </c>
      <c r="B1956" s="2" t="s">
        <v>2720</v>
      </c>
      <c r="C1956" s="2" t="s">
        <v>366</v>
      </c>
      <c r="D1956" s="2" t="s">
        <v>237</v>
      </c>
      <c r="E1956" s="2" t="s">
        <v>76</v>
      </c>
      <c r="F1956" s="2">
        <v>35269</v>
      </c>
      <c r="G1956" s="2" t="s">
        <v>18</v>
      </c>
      <c r="H1956" s="2" t="s">
        <v>16</v>
      </c>
      <c r="I1956" s="2" t="s">
        <v>201</v>
      </c>
      <c r="J1956" s="2" t="s">
        <v>1231</v>
      </c>
      <c r="L1956" s="2" t="s">
        <v>67</v>
      </c>
      <c r="AE1956" s="2" t="s">
        <v>4566</v>
      </c>
      <c r="AF1956" s="2" t="s">
        <v>4566</v>
      </c>
      <c r="AG1956" s="2" t="s">
        <v>4566</v>
      </c>
    </row>
    <row r="1957" spans="1:33" x14ac:dyDescent="0.25">
      <c r="A1957" s="2">
        <v>330891</v>
      </c>
      <c r="B1957" s="2" t="s">
        <v>2641</v>
      </c>
      <c r="C1957" s="2" t="s">
        <v>248</v>
      </c>
      <c r="D1957" s="2" t="s">
        <v>367</v>
      </c>
      <c r="E1957" s="2" t="s">
        <v>76</v>
      </c>
      <c r="F1957" s="2">
        <v>35634</v>
      </c>
      <c r="G1957" s="2" t="s">
        <v>18</v>
      </c>
      <c r="H1957" s="2" t="s">
        <v>16</v>
      </c>
      <c r="I1957" s="2" t="s">
        <v>201</v>
      </c>
      <c r="J1957" s="2" t="s">
        <v>1231</v>
      </c>
      <c r="L1957" s="2" t="s">
        <v>18</v>
      </c>
      <c r="AF1957" s="2" t="s">
        <v>4566</v>
      </c>
      <c r="AG1957" s="2" t="s">
        <v>4566</v>
      </c>
    </row>
    <row r="1958" spans="1:33" x14ac:dyDescent="0.25">
      <c r="A1958" s="2">
        <v>331242</v>
      </c>
      <c r="B1958" s="2" t="s">
        <v>2245</v>
      </c>
      <c r="C1958" s="2" t="s">
        <v>550</v>
      </c>
      <c r="D1958" s="2" t="s">
        <v>2246</v>
      </c>
      <c r="E1958" s="2" t="s">
        <v>77</v>
      </c>
      <c r="F1958" s="2">
        <v>32733</v>
      </c>
      <c r="G1958" s="2" t="s">
        <v>18</v>
      </c>
      <c r="H1958" s="2" t="s">
        <v>16</v>
      </c>
      <c r="I1958" s="2" t="s">
        <v>201</v>
      </c>
      <c r="AD1958" s="2" t="s">
        <v>4566</v>
      </c>
      <c r="AE1958" s="2" t="s">
        <v>4566</v>
      </c>
      <c r="AF1958" s="2" t="s">
        <v>4566</v>
      </c>
      <c r="AG1958" s="2" t="s">
        <v>4566</v>
      </c>
    </row>
    <row r="1959" spans="1:33" x14ac:dyDescent="0.25">
      <c r="A1959" s="2">
        <v>331405</v>
      </c>
      <c r="B1959" s="2" t="s">
        <v>1479</v>
      </c>
      <c r="C1959" s="2" t="s">
        <v>229</v>
      </c>
      <c r="D1959" s="2" t="s">
        <v>269</v>
      </c>
      <c r="E1959" s="2" t="s">
        <v>76</v>
      </c>
      <c r="F1959" s="2">
        <v>35796</v>
      </c>
      <c r="G1959" s="2" t="s">
        <v>376</v>
      </c>
      <c r="H1959" s="2" t="s">
        <v>16</v>
      </c>
      <c r="I1959" s="2" t="s">
        <v>201</v>
      </c>
      <c r="J1959" s="2" t="s">
        <v>15</v>
      </c>
      <c r="L1959" s="2" t="s">
        <v>30</v>
      </c>
      <c r="AE1959" s="2" t="s">
        <v>4566</v>
      </c>
      <c r="AF1959" s="2" t="s">
        <v>4566</v>
      </c>
      <c r="AG1959" s="2" t="s">
        <v>4566</v>
      </c>
    </row>
    <row r="1960" spans="1:33" x14ac:dyDescent="0.25">
      <c r="A1960" s="2">
        <v>331429</v>
      </c>
      <c r="B1960" s="2" t="s">
        <v>3850</v>
      </c>
      <c r="C1960" s="2" t="s">
        <v>673</v>
      </c>
      <c r="D1960" s="2" t="s">
        <v>503</v>
      </c>
      <c r="E1960" s="2" t="s">
        <v>76</v>
      </c>
      <c r="F1960" s="2">
        <v>31724</v>
      </c>
      <c r="G1960" s="2" t="s">
        <v>3851</v>
      </c>
      <c r="H1960" s="2" t="s">
        <v>16</v>
      </c>
      <c r="I1960" s="2" t="s">
        <v>201</v>
      </c>
      <c r="J1960" s="2" t="s">
        <v>15</v>
      </c>
      <c r="L1960" s="2" t="s">
        <v>30</v>
      </c>
      <c r="AF1960" s="2" t="s">
        <v>4566</v>
      </c>
      <c r="AG1960" s="2" t="s">
        <v>4566</v>
      </c>
    </row>
    <row r="1961" spans="1:33" x14ac:dyDescent="0.25">
      <c r="A1961" s="2">
        <v>331450</v>
      </c>
      <c r="B1961" s="2" t="s">
        <v>3854</v>
      </c>
      <c r="C1961" s="2" t="s">
        <v>955</v>
      </c>
      <c r="D1961" s="2" t="s">
        <v>2217</v>
      </c>
      <c r="E1961" s="2" t="s">
        <v>77</v>
      </c>
      <c r="F1961" s="2">
        <v>34529</v>
      </c>
      <c r="G1961" s="2" t="s">
        <v>678</v>
      </c>
      <c r="H1961" s="2" t="s">
        <v>16</v>
      </c>
      <c r="I1961" s="2" t="s">
        <v>201</v>
      </c>
      <c r="AD1961" s="2" t="s">
        <v>4566</v>
      </c>
      <c r="AE1961" s="2" t="s">
        <v>4566</v>
      </c>
      <c r="AF1961" s="2" t="s">
        <v>4566</v>
      </c>
      <c r="AG1961" s="2" t="s">
        <v>4566</v>
      </c>
    </row>
    <row r="1962" spans="1:33" x14ac:dyDescent="0.25">
      <c r="A1962" s="2">
        <v>331457</v>
      </c>
      <c r="B1962" s="2" t="s">
        <v>3856</v>
      </c>
      <c r="C1962" s="2" t="s">
        <v>640</v>
      </c>
      <c r="D1962" s="2" t="s">
        <v>232</v>
      </c>
      <c r="E1962" s="2" t="s">
        <v>76</v>
      </c>
      <c r="F1962" s="2">
        <v>36523</v>
      </c>
      <c r="G1962" s="2" t="s">
        <v>1041</v>
      </c>
      <c r="H1962" s="2" t="s">
        <v>16</v>
      </c>
      <c r="I1962" s="2" t="s">
        <v>201</v>
      </c>
      <c r="J1962" s="2" t="s">
        <v>1231</v>
      </c>
      <c r="L1962" s="2" t="s">
        <v>30</v>
      </c>
      <c r="AG1962" s="2" t="s">
        <v>4566</v>
      </c>
    </row>
    <row r="1963" spans="1:33" x14ac:dyDescent="0.25">
      <c r="A1963" s="2">
        <v>331943</v>
      </c>
      <c r="B1963" s="2" t="s">
        <v>3882</v>
      </c>
      <c r="C1963" s="2" t="s">
        <v>754</v>
      </c>
      <c r="D1963" s="2" t="s">
        <v>2251</v>
      </c>
      <c r="E1963" s="2" t="s">
        <v>77</v>
      </c>
      <c r="F1963" s="2">
        <v>34617</v>
      </c>
      <c r="G1963" s="2" t="s">
        <v>284</v>
      </c>
      <c r="H1963" s="2" t="s">
        <v>16</v>
      </c>
      <c r="I1963" s="2" t="s">
        <v>201</v>
      </c>
      <c r="AD1963" s="2" t="s">
        <v>4566</v>
      </c>
      <c r="AE1963" s="2" t="s">
        <v>4566</v>
      </c>
      <c r="AF1963" s="2" t="s">
        <v>4566</v>
      </c>
      <c r="AG1963" s="2" t="s">
        <v>4566</v>
      </c>
    </row>
    <row r="1964" spans="1:33" x14ac:dyDescent="0.25">
      <c r="A1964" s="2">
        <v>332095</v>
      </c>
      <c r="B1964" s="2" t="s">
        <v>3890</v>
      </c>
      <c r="C1964" s="2" t="s">
        <v>544</v>
      </c>
      <c r="D1964" s="2" t="s">
        <v>3891</v>
      </c>
      <c r="E1964" s="2" t="s">
        <v>76</v>
      </c>
      <c r="F1964" s="2">
        <v>34113</v>
      </c>
      <c r="G1964" s="2" t="s">
        <v>1393</v>
      </c>
      <c r="H1964" s="2" t="s">
        <v>16</v>
      </c>
      <c r="I1964" s="2" t="s">
        <v>201</v>
      </c>
      <c r="J1964" s="2" t="s">
        <v>15</v>
      </c>
      <c r="L1964" s="2" t="s">
        <v>40</v>
      </c>
      <c r="AG1964" s="2" t="s">
        <v>4566</v>
      </c>
    </row>
    <row r="1965" spans="1:33" x14ac:dyDescent="0.25">
      <c r="A1965" s="2">
        <v>332196</v>
      </c>
      <c r="B1965" s="2" t="s">
        <v>3894</v>
      </c>
      <c r="C1965" s="2" t="s">
        <v>2852</v>
      </c>
      <c r="D1965" s="2" t="s">
        <v>3895</v>
      </c>
      <c r="E1965" s="2" t="s">
        <v>77</v>
      </c>
      <c r="F1965" s="2">
        <v>31506</v>
      </c>
      <c r="G1965" s="2" t="s">
        <v>442</v>
      </c>
      <c r="H1965" s="2" t="s">
        <v>19</v>
      </c>
      <c r="I1965" s="2" t="s">
        <v>201</v>
      </c>
      <c r="AD1965" s="2" t="s">
        <v>4566</v>
      </c>
      <c r="AE1965" s="2" t="s">
        <v>4566</v>
      </c>
      <c r="AF1965" s="2" t="s">
        <v>4566</v>
      </c>
      <c r="AG1965" s="2" t="s">
        <v>4566</v>
      </c>
    </row>
    <row r="1966" spans="1:33" x14ac:dyDescent="0.25">
      <c r="A1966" s="2">
        <v>332267</v>
      </c>
      <c r="B1966" s="2" t="s">
        <v>3904</v>
      </c>
      <c r="C1966" s="2" t="s">
        <v>229</v>
      </c>
      <c r="D1966" s="2" t="s">
        <v>452</v>
      </c>
      <c r="E1966" s="2" t="s">
        <v>76</v>
      </c>
      <c r="F1966" s="2">
        <v>35299</v>
      </c>
      <c r="G1966" s="2" t="s">
        <v>2441</v>
      </c>
      <c r="H1966" s="2" t="s">
        <v>16</v>
      </c>
      <c r="I1966" s="2" t="s">
        <v>201</v>
      </c>
      <c r="J1966" s="2" t="s">
        <v>15</v>
      </c>
      <c r="L1966" s="2" t="s">
        <v>50</v>
      </c>
      <c r="AE1966" s="2" t="s">
        <v>4566</v>
      </c>
      <c r="AF1966" s="2" t="s">
        <v>4566</v>
      </c>
      <c r="AG1966" s="2" t="s">
        <v>4566</v>
      </c>
    </row>
    <row r="1967" spans="1:33" x14ac:dyDescent="0.25">
      <c r="A1967" s="2">
        <v>332434</v>
      </c>
      <c r="B1967" s="2" t="s">
        <v>3916</v>
      </c>
      <c r="C1967" s="2" t="s">
        <v>293</v>
      </c>
      <c r="D1967" s="2" t="s">
        <v>543</v>
      </c>
      <c r="E1967" s="2" t="s">
        <v>77</v>
      </c>
      <c r="F1967" s="2">
        <v>36539</v>
      </c>
      <c r="G1967" s="2" t="s">
        <v>70</v>
      </c>
      <c r="H1967" s="2" t="s">
        <v>16</v>
      </c>
      <c r="I1967" s="2" t="s">
        <v>201</v>
      </c>
      <c r="J1967" s="2" t="s">
        <v>1231</v>
      </c>
      <c r="L1967" s="2" t="s">
        <v>70</v>
      </c>
      <c r="AG1967" s="2" t="s">
        <v>4566</v>
      </c>
    </row>
    <row r="1968" spans="1:33" x14ac:dyDescent="0.25">
      <c r="A1968" s="2">
        <v>332671</v>
      </c>
      <c r="B1968" s="2" t="s">
        <v>1101</v>
      </c>
      <c r="C1968" s="2" t="s">
        <v>214</v>
      </c>
      <c r="D1968" s="2" t="s">
        <v>267</v>
      </c>
      <c r="E1968" s="2" t="s">
        <v>76</v>
      </c>
      <c r="F1968" s="2">
        <v>35431</v>
      </c>
      <c r="G1968" s="2" t="s">
        <v>762</v>
      </c>
      <c r="H1968" s="2" t="s">
        <v>16</v>
      </c>
      <c r="I1968" s="2" t="s">
        <v>201</v>
      </c>
      <c r="J1968" s="2" t="s">
        <v>15</v>
      </c>
      <c r="L1968" s="2" t="s">
        <v>67</v>
      </c>
      <c r="AF1968" s="2" t="s">
        <v>4566</v>
      </c>
      <c r="AG1968" s="2" t="s">
        <v>4566</v>
      </c>
    </row>
    <row r="1969" spans="1:33" x14ac:dyDescent="0.25">
      <c r="A1969" s="2">
        <v>332980</v>
      </c>
      <c r="B1969" s="2" t="s">
        <v>3939</v>
      </c>
      <c r="C1969" s="2" t="s">
        <v>347</v>
      </c>
      <c r="D1969" s="2" t="s">
        <v>3940</v>
      </c>
      <c r="E1969" s="2" t="s">
        <v>77</v>
      </c>
      <c r="F1969" s="2">
        <v>29647</v>
      </c>
      <c r="G1969" s="2" t="s">
        <v>516</v>
      </c>
      <c r="H1969" s="2" t="s">
        <v>16</v>
      </c>
      <c r="I1969" s="2" t="s">
        <v>201</v>
      </c>
      <c r="AD1969" s="2" t="s">
        <v>4566</v>
      </c>
      <c r="AE1969" s="2" t="s">
        <v>4566</v>
      </c>
      <c r="AF1969" s="2" t="s">
        <v>4566</v>
      </c>
      <c r="AG1969" s="2" t="s">
        <v>4566</v>
      </c>
    </row>
    <row r="1970" spans="1:33" x14ac:dyDescent="0.25">
      <c r="A1970" s="2">
        <v>333054</v>
      </c>
      <c r="B1970" s="2" t="s">
        <v>3353</v>
      </c>
      <c r="C1970" s="2" t="s">
        <v>576</v>
      </c>
      <c r="D1970" s="2" t="s">
        <v>704</v>
      </c>
      <c r="E1970" s="2" t="s">
        <v>77</v>
      </c>
      <c r="F1970" s="2">
        <v>36526</v>
      </c>
      <c r="G1970" s="2" t="s">
        <v>18</v>
      </c>
      <c r="H1970" s="2" t="s">
        <v>16</v>
      </c>
      <c r="I1970" s="2" t="s">
        <v>201</v>
      </c>
      <c r="J1970" s="2" t="s">
        <v>1231</v>
      </c>
      <c r="L1970" s="2" t="s">
        <v>18</v>
      </c>
      <c r="AG1970" s="2" t="s">
        <v>4566</v>
      </c>
    </row>
    <row r="1971" spans="1:33" x14ac:dyDescent="0.25">
      <c r="A1971" s="2">
        <v>333511</v>
      </c>
      <c r="B1971" s="2" t="s">
        <v>3975</v>
      </c>
      <c r="C1971" s="2" t="s">
        <v>305</v>
      </c>
      <c r="D1971" s="2" t="s">
        <v>1075</v>
      </c>
      <c r="E1971" s="2" t="s">
        <v>76</v>
      </c>
      <c r="F1971" s="2">
        <v>31781</v>
      </c>
      <c r="G1971" s="2" t="s">
        <v>47</v>
      </c>
      <c r="H1971" s="2" t="s">
        <v>16</v>
      </c>
      <c r="I1971" s="2" t="s">
        <v>201</v>
      </c>
      <c r="J1971" s="2" t="s">
        <v>1231</v>
      </c>
      <c r="L1971" s="2" t="s">
        <v>18</v>
      </c>
      <c r="AF1971" s="2" t="s">
        <v>4566</v>
      </c>
      <c r="AG1971" s="2" t="s">
        <v>4566</v>
      </c>
    </row>
    <row r="1972" spans="1:33" x14ac:dyDescent="0.25">
      <c r="A1972" s="2">
        <v>333541</v>
      </c>
      <c r="B1972" s="2" t="s">
        <v>1569</v>
      </c>
      <c r="C1972" s="2" t="s">
        <v>214</v>
      </c>
      <c r="D1972" s="2" t="s">
        <v>277</v>
      </c>
      <c r="E1972" s="2" t="s">
        <v>76</v>
      </c>
      <c r="F1972" s="2">
        <v>35065</v>
      </c>
      <c r="G1972" s="2" t="s">
        <v>18</v>
      </c>
      <c r="H1972" s="2" t="s">
        <v>16</v>
      </c>
      <c r="I1972" s="2" t="s">
        <v>201</v>
      </c>
      <c r="J1972" s="2" t="s">
        <v>1231</v>
      </c>
      <c r="L1972" s="2" t="s">
        <v>18</v>
      </c>
      <c r="AG1972" s="2" t="s">
        <v>4566</v>
      </c>
    </row>
    <row r="1973" spans="1:33" x14ac:dyDescent="0.25">
      <c r="A1973" s="2">
        <v>333791</v>
      </c>
      <c r="B1973" s="2" t="s">
        <v>3987</v>
      </c>
      <c r="C1973" s="2" t="s">
        <v>326</v>
      </c>
      <c r="D1973" s="2" t="s">
        <v>845</v>
      </c>
      <c r="E1973" s="2" t="s">
        <v>76</v>
      </c>
      <c r="H1973" s="2" t="s">
        <v>16</v>
      </c>
      <c r="I1973" s="2" t="s">
        <v>201</v>
      </c>
      <c r="AC1973" s="2" t="s">
        <v>4566</v>
      </c>
      <c r="AD1973" s="2" t="s">
        <v>4566</v>
      </c>
      <c r="AE1973" s="2" t="s">
        <v>4566</v>
      </c>
      <c r="AF1973" s="2" t="s">
        <v>4566</v>
      </c>
      <c r="AG1973" s="2" t="s">
        <v>4566</v>
      </c>
    </row>
    <row r="1974" spans="1:33" x14ac:dyDescent="0.25">
      <c r="A1974" s="2">
        <v>333817</v>
      </c>
      <c r="B1974" s="2" t="s">
        <v>3988</v>
      </c>
      <c r="C1974" s="2" t="s">
        <v>246</v>
      </c>
      <c r="D1974" s="2" t="s">
        <v>267</v>
      </c>
      <c r="E1974" s="2" t="s">
        <v>77</v>
      </c>
      <c r="F1974" s="2">
        <v>36054</v>
      </c>
      <c r="G1974" s="2" t="s">
        <v>18</v>
      </c>
      <c r="H1974" s="2" t="s">
        <v>16</v>
      </c>
      <c r="I1974" s="2" t="s">
        <v>201</v>
      </c>
      <c r="J1974" s="2" t="s">
        <v>1231</v>
      </c>
      <c r="L1974" s="2" t="s">
        <v>18</v>
      </c>
      <c r="AE1974" s="2" t="s">
        <v>4566</v>
      </c>
      <c r="AF1974" s="2" t="s">
        <v>4566</v>
      </c>
      <c r="AG1974" s="2" t="s">
        <v>4566</v>
      </c>
    </row>
    <row r="1975" spans="1:33" x14ac:dyDescent="0.25">
      <c r="A1975" s="2">
        <v>333949</v>
      </c>
      <c r="B1975" s="2" t="s">
        <v>2367</v>
      </c>
      <c r="C1975" s="2" t="s">
        <v>246</v>
      </c>
      <c r="D1975" s="2" t="s">
        <v>2368</v>
      </c>
      <c r="E1975" s="2" t="s">
        <v>76</v>
      </c>
      <c r="F1975" s="2">
        <v>30824</v>
      </c>
      <c r="G1975" s="2" t="s">
        <v>47</v>
      </c>
      <c r="H1975" s="2" t="s">
        <v>16</v>
      </c>
      <c r="I1975" s="2" t="s">
        <v>201</v>
      </c>
      <c r="J1975" s="2" t="s">
        <v>1231</v>
      </c>
      <c r="L1975" s="2" t="s">
        <v>47</v>
      </c>
      <c r="AE1975" s="2" t="s">
        <v>4566</v>
      </c>
      <c r="AF1975" s="2" t="s">
        <v>4566</v>
      </c>
      <c r="AG1975" s="2" t="s">
        <v>4566</v>
      </c>
    </row>
    <row r="1976" spans="1:33" x14ac:dyDescent="0.25">
      <c r="A1976" s="2">
        <v>333965</v>
      </c>
      <c r="B1976" s="2" t="s">
        <v>2459</v>
      </c>
      <c r="C1976" s="2" t="s">
        <v>975</v>
      </c>
      <c r="D1976" s="2" t="s">
        <v>2460</v>
      </c>
      <c r="E1976" s="2" t="s">
        <v>77</v>
      </c>
      <c r="F1976" s="2">
        <v>35065</v>
      </c>
      <c r="G1976" s="2" t="s">
        <v>819</v>
      </c>
      <c r="H1976" s="2" t="s">
        <v>16</v>
      </c>
      <c r="I1976" s="2" t="s">
        <v>201</v>
      </c>
      <c r="J1976" s="2" t="s">
        <v>1231</v>
      </c>
      <c r="L1976" s="2" t="s">
        <v>30</v>
      </c>
      <c r="AG1976" s="2" t="s">
        <v>4566</v>
      </c>
    </row>
    <row r="1977" spans="1:33" x14ac:dyDescent="0.25">
      <c r="A1977" s="2">
        <v>334188</v>
      </c>
      <c r="B1977" s="2" t="s">
        <v>3087</v>
      </c>
      <c r="C1977" s="2" t="s">
        <v>381</v>
      </c>
      <c r="D1977" s="2" t="s">
        <v>312</v>
      </c>
      <c r="E1977" s="2" t="s">
        <v>77</v>
      </c>
      <c r="F1977" s="2">
        <v>35796</v>
      </c>
      <c r="G1977" s="2" t="s">
        <v>18</v>
      </c>
      <c r="H1977" s="2" t="s">
        <v>16</v>
      </c>
      <c r="I1977" s="2" t="s">
        <v>201</v>
      </c>
      <c r="AD1977" s="2" t="s">
        <v>4566</v>
      </c>
      <c r="AE1977" s="2" t="s">
        <v>4566</v>
      </c>
      <c r="AF1977" s="2" t="s">
        <v>4566</v>
      </c>
      <c r="AG1977" s="2" t="s">
        <v>4566</v>
      </c>
    </row>
    <row r="1978" spans="1:33" x14ac:dyDescent="0.25">
      <c r="A1978" s="2">
        <v>334381</v>
      </c>
      <c r="B1978" s="2" t="s">
        <v>3290</v>
      </c>
      <c r="C1978" s="2" t="s">
        <v>1148</v>
      </c>
      <c r="D1978" s="2" t="s">
        <v>267</v>
      </c>
      <c r="E1978" s="2" t="s">
        <v>77</v>
      </c>
      <c r="F1978" s="2">
        <v>35683</v>
      </c>
      <c r="G1978" s="2" t="s">
        <v>2189</v>
      </c>
      <c r="H1978" s="2" t="s">
        <v>16</v>
      </c>
      <c r="I1978" s="2" t="s">
        <v>201</v>
      </c>
      <c r="J1978" s="2" t="s">
        <v>15</v>
      </c>
      <c r="L1978" s="2" t="s">
        <v>30</v>
      </c>
      <c r="AG1978" s="2" t="s">
        <v>4566</v>
      </c>
    </row>
    <row r="1979" spans="1:33" x14ac:dyDescent="0.25">
      <c r="A1979" s="2">
        <v>334428</v>
      </c>
      <c r="B1979" s="2" t="s">
        <v>4004</v>
      </c>
      <c r="C1979" s="2" t="s">
        <v>919</v>
      </c>
      <c r="D1979" s="2" t="s">
        <v>452</v>
      </c>
      <c r="E1979" s="2" t="s">
        <v>76</v>
      </c>
      <c r="F1979" s="2">
        <v>33652</v>
      </c>
      <c r="G1979" s="2" t="s">
        <v>284</v>
      </c>
      <c r="H1979" s="2" t="s">
        <v>16</v>
      </c>
      <c r="I1979" s="2" t="s">
        <v>201</v>
      </c>
      <c r="J1979" s="2" t="s">
        <v>15</v>
      </c>
      <c r="L1979" s="2" t="s">
        <v>30</v>
      </c>
      <c r="AG1979" s="2" t="s">
        <v>4566</v>
      </c>
    </row>
    <row r="1980" spans="1:33" x14ac:dyDescent="0.25">
      <c r="A1980" s="2">
        <v>334511</v>
      </c>
      <c r="B1980" s="2" t="s">
        <v>4005</v>
      </c>
      <c r="C1980" s="2" t="s">
        <v>4006</v>
      </c>
      <c r="D1980" s="2" t="s">
        <v>502</v>
      </c>
      <c r="E1980" s="2" t="s">
        <v>76</v>
      </c>
      <c r="F1980" s="2">
        <v>29502</v>
      </c>
      <c r="G1980" s="2" t="s">
        <v>18</v>
      </c>
      <c r="H1980" s="2" t="s">
        <v>16</v>
      </c>
      <c r="I1980" s="2" t="s">
        <v>201</v>
      </c>
      <c r="J1980" s="2" t="s">
        <v>1231</v>
      </c>
      <c r="L1980" s="2" t="s">
        <v>18</v>
      </c>
      <c r="AE1980" s="2" t="s">
        <v>4566</v>
      </c>
      <c r="AF1980" s="2" t="s">
        <v>4566</v>
      </c>
      <c r="AG1980" s="2" t="s">
        <v>4566</v>
      </c>
    </row>
    <row r="1981" spans="1:33" x14ac:dyDescent="0.25">
      <c r="A1981" s="2">
        <v>334516</v>
      </c>
      <c r="B1981" s="2" t="s">
        <v>3196</v>
      </c>
      <c r="C1981" s="2" t="s">
        <v>211</v>
      </c>
      <c r="D1981" s="2" t="s">
        <v>759</v>
      </c>
      <c r="E1981" s="2" t="s">
        <v>76</v>
      </c>
      <c r="F1981" s="2">
        <v>35125</v>
      </c>
      <c r="G1981" s="2" t="s">
        <v>815</v>
      </c>
      <c r="H1981" s="2" t="s">
        <v>16</v>
      </c>
      <c r="I1981" s="2" t="s">
        <v>201</v>
      </c>
      <c r="J1981" s="2" t="s">
        <v>15</v>
      </c>
      <c r="L1981" s="2" t="s">
        <v>73</v>
      </c>
      <c r="AF1981" s="2" t="s">
        <v>4566</v>
      </c>
      <c r="AG1981" s="2" t="s">
        <v>4566</v>
      </c>
    </row>
    <row r="1982" spans="1:33" x14ac:dyDescent="0.25">
      <c r="A1982" s="2">
        <v>334518</v>
      </c>
      <c r="B1982" s="2" t="s">
        <v>680</v>
      </c>
      <c r="C1982" s="2" t="s">
        <v>231</v>
      </c>
      <c r="D1982" s="2" t="s">
        <v>3298</v>
      </c>
      <c r="E1982" s="2" t="s">
        <v>77</v>
      </c>
      <c r="F1982" s="2">
        <v>33123</v>
      </c>
      <c r="G1982" s="2" t="s">
        <v>18</v>
      </c>
      <c r="H1982" s="2" t="s">
        <v>16</v>
      </c>
      <c r="I1982" s="2" t="s">
        <v>201</v>
      </c>
      <c r="J1982" s="2" t="s">
        <v>1231</v>
      </c>
      <c r="L1982" s="2" t="s">
        <v>18</v>
      </c>
      <c r="AG1982" s="2" t="s">
        <v>4566</v>
      </c>
    </row>
    <row r="1983" spans="1:33" x14ac:dyDescent="0.25">
      <c r="A1983" s="2">
        <v>334617</v>
      </c>
      <c r="B1983" s="2" t="s">
        <v>2376</v>
      </c>
      <c r="C1983" s="2" t="s">
        <v>273</v>
      </c>
      <c r="D1983" s="2" t="s">
        <v>562</v>
      </c>
      <c r="E1983" s="2" t="s">
        <v>77</v>
      </c>
      <c r="F1983" s="2">
        <v>36139</v>
      </c>
      <c r="G1983" s="2" t="s">
        <v>18</v>
      </c>
      <c r="H1983" s="2" t="s">
        <v>19</v>
      </c>
      <c r="I1983" s="2" t="s">
        <v>201</v>
      </c>
      <c r="J1983" s="2" t="s">
        <v>1231</v>
      </c>
      <c r="L1983" s="2" t="s">
        <v>30</v>
      </c>
      <c r="AG1983" s="2" t="s">
        <v>4566</v>
      </c>
    </row>
    <row r="1984" spans="1:33" x14ac:dyDescent="0.25">
      <c r="A1984" s="2">
        <v>334880</v>
      </c>
      <c r="B1984" s="2" t="s">
        <v>4032</v>
      </c>
      <c r="C1984" s="2" t="s">
        <v>331</v>
      </c>
      <c r="D1984" s="2" t="s">
        <v>267</v>
      </c>
      <c r="E1984" s="2" t="s">
        <v>77</v>
      </c>
      <c r="F1984" s="2">
        <v>35431</v>
      </c>
      <c r="G1984" s="2" t="s">
        <v>2441</v>
      </c>
      <c r="H1984" s="2" t="s">
        <v>16</v>
      </c>
      <c r="I1984" s="2" t="s">
        <v>201</v>
      </c>
      <c r="J1984" s="2" t="s">
        <v>1231</v>
      </c>
      <c r="L1984" s="2" t="s">
        <v>18</v>
      </c>
      <c r="AG1984" s="2" t="s">
        <v>4566</v>
      </c>
    </row>
    <row r="1985" spans="1:33" x14ac:dyDescent="0.25">
      <c r="A1985" s="2">
        <v>334952</v>
      </c>
      <c r="B1985" s="2" t="s">
        <v>4037</v>
      </c>
      <c r="C1985" s="2" t="s">
        <v>2100</v>
      </c>
      <c r="D1985" s="2" t="s">
        <v>237</v>
      </c>
      <c r="E1985" s="2" t="s">
        <v>76</v>
      </c>
      <c r="F1985" s="2">
        <v>32851</v>
      </c>
      <c r="G1985" s="2" t="s">
        <v>70</v>
      </c>
      <c r="H1985" s="2" t="s">
        <v>16</v>
      </c>
      <c r="I1985" s="2" t="s">
        <v>201</v>
      </c>
      <c r="J1985" s="2" t="s">
        <v>15</v>
      </c>
      <c r="L1985" s="2" t="s">
        <v>70</v>
      </c>
      <c r="AE1985" s="2" t="s">
        <v>4566</v>
      </c>
      <c r="AF1985" s="2" t="s">
        <v>4566</v>
      </c>
      <c r="AG1985" s="2" t="s">
        <v>4566</v>
      </c>
    </row>
    <row r="1986" spans="1:33" x14ac:dyDescent="0.25">
      <c r="A1986" s="2">
        <v>335172</v>
      </c>
      <c r="B1986" s="2" t="s">
        <v>4358</v>
      </c>
      <c r="C1986" s="2" t="s">
        <v>1269</v>
      </c>
      <c r="D1986" s="2" t="s">
        <v>407</v>
      </c>
      <c r="E1986" s="2" t="s">
        <v>77</v>
      </c>
      <c r="F1986" s="2">
        <v>35486</v>
      </c>
      <c r="G1986" s="2" t="s">
        <v>18</v>
      </c>
      <c r="H1986" s="2" t="s">
        <v>16</v>
      </c>
      <c r="I1986" s="2" t="s">
        <v>201</v>
      </c>
      <c r="J1986" s="2" t="s">
        <v>15</v>
      </c>
      <c r="L1986" s="2" t="s">
        <v>67</v>
      </c>
      <c r="AG1986" s="2" t="s">
        <v>4566</v>
      </c>
    </row>
    <row r="1987" spans="1:33" x14ac:dyDescent="0.25">
      <c r="A1987" s="2">
        <v>336428</v>
      </c>
      <c r="B1987" s="2" t="s">
        <v>4099</v>
      </c>
      <c r="C1987" s="2" t="s">
        <v>252</v>
      </c>
      <c r="D1987" s="2" t="s">
        <v>1467</v>
      </c>
      <c r="E1987" s="2" t="s">
        <v>77</v>
      </c>
      <c r="F1987" s="2">
        <v>32210</v>
      </c>
      <c r="G1987" s="2" t="s">
        <v>4100</v>
      </c>
      <c r="H1987" s="2" t="s">
        <v>16</v>
      </c>
      <c r="I1987" s="2" t="s">
        <v>201</v>
      </c>
      <c r="J1987" s="2" t="s">
        <v>1231</v>
      </c>
      <c r="L1987" s="2" t="s">
        <v>30</v>
      </c>
      <c r="AF1987" s="2" t="s">
        <v>4566</v>
      </c>
      <c r="AG1987" s="2" t="s">
        <v>4566</v>
      </c>
    </row>
    <row r="1988" spans="1:33" x14ac:dyDescent="0.25">
      <c r="A1988" s="2">
        <v>336941</v>
      </c>
      <c r="B1988" s="2" t="s">
        <v>4120</v>
      </c>
      <c r="C1988" s="2" t="s">
        <v>563</v>
      </c>
      <c r="D1988" s="2" t="s">
        <v>317</v>
      </c>
      <c r="E1988" s="2" t="s">
        <v>76</v>
      </c>
      <c r="F1988" s="2">
        <v>36167</v>
      </c>
      <c r="G1988" s="2" t="s">
        <v>18</v>
      </c>
      <c r="H1988" s="2" t="s">
        <v>16</v>
      </c>
      <c r="I1988" s="2" t="s">
        <v>201</v>
      </c>
      <c r="J1988" s="2" t="s">
        <v>1231</v>
      </c>
      <c r="L1988" s="2" t="s">
        <v>18</v>
      </c>
      <c r="AG1988" s="2" t="s">
        <v>4566</v>
      </c>
    </row>
    <row r="1989" spans="1:33" x14ac:dyDescent="0.25">
      <c r="A1989" s="2">
        <v>337022</v>
      </c>
      <c r="B1989" s="2" t="s">
        <v>4127</v>
      </c>
      <c r="C1989" s="2" t="s">
        <v>514</v>
      </c>
      <c r="D1989" s="2" t="s">
        <v>325</v>
      </c>
      <c r="E1989" s="2" t="s">
        <v>76</v>
      </c>
      <c r="F1989" s="2">
        <v>36387</v>
      </c>
      <c r="G1989" s="2" t="s">
        <v>18</v>
      </c>
      <c r="H1989" s="2" t="s">
        <v>16</v>
      </c>
      <c r="I1989" s="2" t="s">
        <v>201</v>
      </c>
      <c r="J1989" s="2" t="s">
        <v>1231</v>
      </c>
      <c r="L1989" s="2" t="s">
        <v>18</v>
      </c>
      <c r="AF1989" s="2" t="s">
        <v>4566</v>
      </c>
      <c r="AG1989" s="2" t="s">
        <v>4566</v>
      </c>
    </row>
    <row r="1990" spans="1:33" x14ac:dyDescent="0.25">
      <c r="A1990" s="2">
        <v>337160</v>
      </c>
      <c r="B1990" s="2" t="s">
        <v>4133</v>
      </c>
      <c r="C1990" s="2" t="s">
        <v>214</v>
      </c>
      <c r="D1990" s="2" t="s">
        <v>890</v>
      </c>
      <c r="E1990" s="2" t="s">
        <v>77</v>
      </c>
      <c r="F1990" s="2">
        <v>35072</v>
      </c>
      <c r="G1990" s="2" t="s">
        <v>27</v>
      </c>
      <c r="H1990" s="2" t="s">
        <v>16</v>
      </c>
      <c r="I1990" s="2" t="s">
        <v>201</v>
      </c>
      <c r="J1990" s="2" t="s">
        <v>15</v>
      </c>
      <c r="L1990" s="2" t="s">
        <v>67</v>
      </c>
      <c r="AE1990" s="2" t="s">
        <v>4566</v>
      </c>
      <c r="AF1990" s="2" t="s">
        <v>4566</v>
      </c>
      <c r="AG1990" s="2" t="s">
        <v>4566</v>
      </c>
    </row>
    <row r="1991" spans="1:33" x14ac:dyDescent="0.25">
      <c r="A1991" s="2">
        <v>337360</v>
      </c>
      <c r="B1991" s="2" t="s">
        <v>4461</v>
      </c>
      <c r="C1991" s="2" t="s">
        <v>362</v>
      </c>
      <c r="D1991" s="2" t="s">
        <v>283</v>
      </c>
      <c r="E1991" s="2" t="s">
        <v>77</v>
      </c>
      <c r="F1991" s="2">
        <v>32157</v>
      </c>
      <c r="G1991" s="2" t="s">
        <v>217</v>
      </c>
      <c r="H1991" s="2" t="s">
        <v>16</v>
      </c>
      <c r="I1991" s="2" t="s">
        <v>201</v>
      </c>
      <c r="J1991" s="2" t="s">
        <v>15</v>
      </c>
      <c r="L1991" s="2" t="s">
        <v>30</v>
      </c>
      <c r="AG1991" s="2" t="s">
        <v>4566</v>
      </c>
    </row>
    <row r="1992" spans="1:33" x14ac:dyDescent="0.25">
      <c r="A1992" s="2">
        <v>337900</v>
      </c>
      <c r="B1992" s="2" t="s">
        <v>4509</v>
      </c>
      <c r="C1992" s="2" t="s">
        <v>581</v>
      </c>
      <c r="D1992" s="2" t="s">
        <v>840</v>
      </c>
      <c r="E1992" s="2" t="s">
        <v>77</v>
      </c>
      <c r="F1992" s="2">
        <v>33006</v>
      </c>
      <c r="G1992" s="2" t="s">
        <v>18</v>
      </c>
      <c r="H1992" s="2" t="s">
        <v>16</v>
      </c>
      <c r="I1992" s="2" t="s">
        <v>201</v>
      </c>
      <c r="J1992" s="2" t="s">
        <v>1231</v>
      </c>
      <c r="L1992" s="2" t="s">
        <v>18</v>
      </c>
      <c r="AG1992" s="2" t="s">
        <v>4566</v>
      </c>
    </row>
    <row r="1993" spans="1:33" x14ac:dyDescent="0.25">
      <c r="A1993" s="2">
        <v>338265</v>
      </c>
      <c r="B1993" s="2" t="s">
        <v>4531</v>
      </c>
      <c r="C1993" s="2" t="s">
        <v>229</v>
      </c>
      <c r="D1993" s="2" t="s">
        <v>538</v>
      </c>
      <c r="E1993" s="2" t="s">
        <v>76</v>
      </c>
      <c r="F1993" s="2">
        <v>34336</v>
      </c>
      <c r="G1993" s="2" t="s">
        <v>27</v>
      </c>
      <c r="H1993" s="2" t="s">
        <v>16</v>
      </c>
      <c r="I1993" s="2" t="s">
        <v>201</v>
      </c>
      <c r="J1993" s="2" t="s">
        <v>1231</v>
      </c>
      <c r="L1993" s="2" t="s">
        <v>27</v>
      </c>
      <c r="AF1993" s="2" t="s">
        <v>4566</v>
      </c>
      <c r="AG1993" s="2" t="s">
        <v>4566</v>
      </c>
    </row>
    <row r="1994" spans="1:33" x14ac:dyDescent="0.25">
      <c r="A1994" s="2">
        <v>338995</v>
      </c>
      <c r="B1994" s="2" t="s">
        <v>4160</v>
      </c>
      <c r="C1994" s="2" t="s">
        <v>827</v>
      </c>
      <c r="D1994" s="2" t="s">
        <v>240</v>
      </c>
      <c r="E1994" s="2" t="s">
        <v>76</v>
      </c>
      <c r="F1994" s="2">
        <v>29159</v>
      </c>
      <c r="G1994" s="2" t="s">
        <v>18</v>
      </c>
      <c r="H1994" s="2" t="s">
        <v>16</v>
      </c>
      <c r="I1994" s="2" t="s">
        <v>201</v>
      </c>
      <c r="L1994" s="2" t="s">
        <v>18</v>
      </c>
      <c r="AG1994" s="2" t="s">
        <v>4566</v>
      </c>
    </row>
    <row r="1995" spans="1:33" x14ac:dyDescent="0.25">
      <c r="A1995" s="2">
        <v>339499</v>
      </c>
      <c r="B1995" s="2" t="s">
        <v>2952</v>
      </c>
      <c r="C1995" s="2" t="s">
        <v>214</v>
      </c>
      <c r="D1995" s="2" t="s">
        <v>368</v>
      </c>
      <c r="E1995" s="2" t="s">
        <v>77</v>
      </c>
      <c r="F1995" s="2">
        <v>34116</v>
      </c>
      <c r="G1995" s="2" t="s">
        <v>920</v>
      </c>
      <c r="H1995" s="2" t="s">
        <v>16</v>
      </c>
      <c r="I1995" s="2" t="s">
        <v>201</v>
      </c>
      <c r="J1995" s="2" t="s">
        <v>1231</v>
      </c>
      <c r="L1995" s="2" t="s">
        <v>50</v>
      </c>
      <c r="AF1995" s="2" t="s">
        <v>4566</v>
      </c>
      <c r="AG1995" s="2" t="s">
        <v>4566</v>
      </c>
    </row>
    <row r="1996" spans="1:33" x14ac:dyDescent="0.25">
      <c r="A1996" s="2">
        <v>339622</v>
      </c>
      <c r="B1996" s="2" t="s">
        <v>4559</v>
      </c>
      <c r="C1996" s="2" t="s">
        <v>410</v>
      </c>
      <c r="D1996" s="2" t="s">
        <v>861</v>
      </c>
      <c r="I1996" s="2" t="s">
        <v>201</v>
      </c>
      <c r="AG1996" s="2" t="s">
        <v>4566</v>
      </c>
    </row>
    <row r="1997" spans="1:33" x14ac:dyDescent="0.25">
      <c r="A1997" s="2">
        <v>300513</v>
      </c>
      <c r="B1997" s="2" t="s">
        <v>4161</v>
      </c>
      <c r="C1997" s="2" t="s">
        <v>1013</v>
      </c>
      <c r="D1997" s="2" t="s">
        <v>2500</v>
      </c>
      <c r="E1997" s="2" t="s">
        <v>76</v>
      </c>
      <c r="F1997" s="2">
        <v>30894</v>
      </c>
      <c r="G1997" s="2" t="s">
        <v>18</v>
      </c>
      <c r="H1997" s="2" t="s">
        <v>16</v>
      </c>
      <c r="I1997" s="2" t="s">
        <v>201</v>
      </c>
      <c r="J1997" s="2" t="s">
        <v>15</v>
      </c>
      <c r="L1997" s="2" t="s">
        <v>18</v>
      </c>
    </row>
    <row r="1998" spans="1:33" x14ac:dyDescent="0.25">
      <c r="A1998" s="2">
        <v>322312</v>
      </c>
      <c r="B1998" s="2" t="s">
        <v>3034</v>
      </c>
      <c r="C1998" s="2" t="s">
        <v>1269</v>
      </c>
      <c r="D1998" s="2" t="s">
        <v>2200</v>
      </c>
      <c r="E1998" s="2" t="s">
        <v>77</v>
      </c>
      <c r="F1998" s="2">
        <v>34706</v>
      </c>
      <c r="G1998" s="2" t="s">
        <v>18</v>
      </c>
      <c r="H1998" s="2" t="s">
        <v>16</v>
      </c>
      <c r="I1998" s="2" t="s">
        <v>201</v>
      </c>
      <c r="J1998" s="2" t="s">
        <v>1231</v>
      </c>
      <c r="L1998" s="2" t="s">
        <v>18</v>
      </c>
    </row>
    <row r="1999" spans="1:33" x14ac:dyDescent="0.25">
      <c r="A1999" s="2">
        <v>323283</v>
      </c>
      <c r="B1999" s="2" t="s">
        <v>2718</v>
      </c>
      <c r="C1999" s="2" t="s">
        <v>456</v>
      </c>
      <c r="D1999" s="2" t="s">
        <v>277</v>
      </c>
      <c r="E1999" s="2" t="s">
        <v>76</v>
      </c>
      <c r="F1999" s="2">
        <v>28416</v>
      </c>
      <c r="G1999" s="2" t="s">
        <v>18</v>
      </c>
      <c r="H1999" s="2" t="s">
        <v>16</v>
      </c>
      <c r="I1999" s="2" t="s">
        <v>201</v>
      </c>
      <c r="J1999" s="2" t="s">
        <v>1231</v>
      </c>
      <c r="L1999" s="2" t="s">
        <v>18</v>
      </c>
    </row>
    <row r="2000" spans="1:33" x14ac:dyDescent="0.25">
      <c r="A2000" s="2">
        <v>323722</v>
      </c>
      <c r="B2000" s="2" t="s">
        <v>3309</v>
      </c>
      <c r="C2000" s="2" t="s">
        <v>666</v>
      </c>
      <c r="D2000" s="2" t="s">
        <v>304</v>
      </c>
      <c r="E2000" s="2" t="s">
        <v>77</v>
      </c>
      <c r="F2000" s="2">
        <v>33605</v>
      </c>
      <c r="G2000" s="2" t="s">
        <v>430</v>
      </c>
      <c r="H2000" s="2" t="s">
        <v>16</v>
      </c>
      <c r="I2000" s="2" t="s">
        <v>201</v>
      </c>
      <c r="J2000" s="2" t="s">
        <v>1231</v>
      </c>
      <c r="L2000" s="2" t="s">
        <v>30</v>
      </c>
    </row>
    <row r="2001" spans="1:20" x14ac:dyDescent="0.25">
      <c r="A2001" s="2">
        <v>324092</v>
      </c>
      <c r="B2001" s="2" t="s">
        <v>4195</v>
      </c>
      <c r="C2001" s="2" t="s">
        <v>229</v>
      </c>
      <c r="D2001" s="2" t="s">
        <v>232</v>
      </c>
      <c r="E2001" s="2" t="s">
        <v>77</v>
      </c>
      <c r="F2001" s="2">
        <v>35012</v>
      </c>
      <c r="G2001" s="2" t="s">
        <v>18</v>
      </c>
      <c r="H2001" s="2" t="s">
        <v>16</v>
      </c>
      <c r="I2001" s="2" t="s">
        <v>201</v>
      </c>
      <c r="J2001" s="2" t="s">
        <v>1231</v>
      </c>
      <c r="L2001" s="2" t="s">
        <v>18</v>
      </c>
    </row>
    <row r="2002" spans="1:20" x14ac:dyDescent="0.25">
      <c r="A2002" s="2">
        <v>324221</v>
      </c>
      <c r="B2002" s="2" t="s">
        <v>2215</v>
      </c>
      <c r="C2002" s="2" t="s">
        <v>397</v>
      </c>
      <c r="D2002" s="2" t="s">
        <v>1349</v>
      </c>
      <c r="E2002" s="2" t="s">
        <v>76</v>
      </c>
      <c r="F2002" s="2">
        <v>30033</v>
      </c>
      <c r="G2002" s="2" t="s">
        <v>18</v>
      </c>
      <c r="H2002" s="2" t="s">
        <v>16</v>
      </c>
      <c r="I2002" s="2" t="s">
        <v>201</v>
      </c>
    </row>
    <row r="2003" spans="1:20" x14ac:dyDescent="0.25">
      <c r="A2003" s="2">
        <v>324629</v>
      </c>
      <c r="B2003" s="2" t="s">
        <v>4198</v>
      </c>
      <c r="C2003" s="2" t="s">
        <v>4199</v>
      </c>
      <c r="D2003" s="2" t="s">
        <v>380</v>
      </c>
      <c r="E2003" s="2" t="s">
        <v>77</v>
      </c>
      <c r="F2003" s="2">
        <v>34335</v>
      </c>
      <c r="G2003" s="2" t="s">
        <v>18</v>
      </c>
      <c r="H2003" s="2" t="s">
        <v>16</v>
      </c>
      <c r="I2003" s="2" t="s">
        <v>201</v>
      </c>
      <c r="J2003" s="2" t="s">
        <v>1231</v>
      </c>
      <c r="L2003" s="2" t="s">
        <v>18</v>
      </c>
    </row>
    <row r="2004" spans="1:20" x14ac:dyDescent="0.25">
      <c r="A2004" s="2">
        <v>325365</v>
      </c>
      <c r="B2004" s="2" t="s">
        <v>3037</v>
      </c>
      <c r="C2004" s="2" t="s">
        <v>1998</v>
      </c>
      <c r="D2004" s="2" t="s">
        <v>3038</v>
      </c>
      <c r="E2004" s="2" t="s">
        <v>76</v>
      </c>
      <c r="F2004" s="2">
        <v>35191</v>
      </c>
      <c r="G2004" s="2" t="s">
        <v>213</v>
      </c>
      <c r="H2004" s="2" t="s">
        <v>16</v>
      </c>
      <c r="I2004" s="2" t="s">
        <v>201</v>
      </c>
      <c r="J2004" s="2" t="s">
        <v>1231</v>
      </c>
      <c r="L2004" s="2" t="s">
        <v>18</v>
      </c>
    </row>
    <row r="2005" spans="1:20" x14ac:dyDescent="0.25">
      <c r="A2005" s="2">
        <v>326153</v>
      </c>
      <c r="B2005" s="2" t="s">
        <v>2303</v>
      </c>
      <c r="C2005" s="2" t="s">
        <v>667</v>
      </c>
      <c r="D2005" s="2" t="s">
        <v>573</v>
      </c>
      <c r="E2005" s="2" t="s">
        <v>77</v>
      </c>
      <c r="F2005" s="2">
        <v>34905</v>
      </c>
      <c r="G2005" s="2" t="s">
        <v>2231</v>
      </c>
      <c r="H2005" s="2" t="s">
        <v>16</v>
      </c>
      <c r="I2005" s="2" t="s">
        <v>201</v>
      </c>
      <c r="J2005" s="2" t="s">
        <v>1231</v>
      </c>
      <c r="L2005" s="2" t="s">
        <v>18</v>
      </c>
    </row>
    <row r="2006" spans="1:20" x14ac:dyDescent="0.25">
      <c r="A2006" s="2">
        <v>326210</v>
      </c>
      <c r="B2006" s="2" t="s">
        <v>2587</v>
      </c>
      <c r="C2006" s="2" t="s">
        <v>266</v>
      </c>
      <c r="D2006" s="2" t="s">
        <v>332</v>
      </c>
      <c r="E2006" s="2" t="s">
        <v>76</v>
      </c>
      <c r="F2006" s="2">
        <v>34346</v>
      </c>
      <c r="G2006" s="2" t="s">
        <v>688</v>
      </c>
      <c r="H2006" s="2" t="s">
        <v>16</v>
      </c>
      <c r="I2006" s="2" t="s">
        <v>201</v>
      </c>
      <c r="J2006" s="2" t="s">
        <v>15</v>
      </c>
      <c r="L2006" s="2" t="s">
        <v>30</v>
      </c>
    </row>
    <row r="2007" spans="1:20" x14ac:dyDescent="0.25">
      <c r="A2007" s="2">
        <v>326929</v>
      </c>
      <c r="B2007" s="2" t="s">
        <v>3320</v>
      </c>
      <c r="C2007" s="2" t="s">
        <v>586</v>
      </c>
      <c r="D2007" s="2" t="s">
        <v>594</v>
      </c>
      <c r="E2007" s="2" t="s">
        <v>77</v>
      </c>
      <c r="F2007" s="2">
        <v>35431</v>
      </c>
      <c r="G2007" s="2" t="s">
        <v>18</v>
      </c>
      <c r="H2007" s="2" t="s">
        <v>16</v>
      </c>
      <c r="I2007" s="2" t="s">
        <v>201</v>
      </c>
      <c r="J2007" s="2" t="s">
        <v>1231</v>
      </c>
      <c r="L2007" s="2" t="s">
        <v>18</v>
      </c>
    </row>
    <row r="2008" spans="1:20" x14ac:dyDescent="0.25">
      <c r="A2008" s="2">
        <v>327489</v>
      </c>
      <c r="B2008" s="2" t="s">
        <v>4220</v>
      </c>
      <c r="C2008" s="2" t="s">
        <v>396</v>
      </c>
      <c r="D2008" s="2" t="s">
        <v>915</v>
      </c>
      <c r="E2008" s="2" t="s">
        <v>76</v>
      </c>
      <c r="F2008" s="2">
        <v>35091</v>
      </c>
      <c r="G2008" s="2" t="s">
        <v>18</v>
      </c>
      <c r="H2008" s="2" t="s">
        <v>16</v>
      </c>
      <c r="I2008" s="2" t="s">
        <v>201</v>
      </c>
      <c r="J2008" s="2" t="s">
        <v>1231</v>
      </c>
      <c r="L2008" s="2" t="s">
        <v>18</v>
      </c>
    </row>
    <row r="2009" spans="1:20" x14ac:dyDescent="0.25">
      <c r="A2009" s="2">
        <v>327608</v>
      </c>
      <c r="B2009" s="2" t="s">
        <v>2754</v>
      </c>
      <c r="C2009" s="2" t="s">
        <v>1947</v>
      </c>
      <c r="D2009" s="2" t="s">
        <v>404</v>
      </c>
      <c r="E2009" s="2" t="s">
        <v>76</v>
      </c>
      <c r="F2009" s="2">
        <v>35185</v>
      </c>
      <c r="G2009" s="2" t="s">
        <v>18</v>
      </c>
      <c r="H2009" s="2" t="s">
        <v>16</v>
      </c>
      <c r="I2009" s="2" t="s">
        <v>201</v>
      </c>
      <c r="J2009" s="2" t="s">
        <v>1231</v>
      </c>
      <c r="L2009" s="2" t="s">
        <v>73</v>
      </c>
    </row>
    <row r="2010" spans="1:20" x14ac:dyDescent="0.25">
      <c r="A2010" s="2">
        <v>328094</v>
      </c>
      <c r="B2010" s="2" t="s">
        <v>2533</v>
      </c>
      <c r="C2010" s="2" t="s">
        <v>989</v>
      </c>
      <c r="D2010" s="2" t="s">
        <v>890</v>
      </c>
      <c r="E2010" s="2" t="s">
        <v>76</v>
      </c>
      <c r="F2010" s="2">
        <v>33349</v>
      </c>
      <c r="G2010" s="2" t="s">
        <v>18</v>
      </c>
      <c r="H2010" s="2" t="s">
        <v>16</v>
      </c>
      <c r="I2010" s="2" t="s">
        <v>201</v>
      </c>
      <c r="J2010" s="2" t="s">
        <v>1231</v>
      </c>
      <c r="L2010" s="2" t="s">
        <v>18</v>
      </c>
      <c r="R2010" s="2">
        <v>5079</v>
      </c>
      <c r="S2010" s="2">
        <v>45512</v>
      </c>
      <c r="T2010" s="2">
        <v>50000</v>
      </c>
    </row>
    <row r="2011" spans="1:20" x14ac:dyDescent="0.25">
      <c r="A2011" s="2">
        <v>328151</v>
      </c>
      <c r="B2011" s="2" t="s">
        <v>2305</v>
      </c>
      <c r="C2011" s="2" t="s">
        <v>331</v>
      </c>
      <c r="D2011" s="2" t="s">
        <v>306</v>
      </c>
      <c r="E2011" s="2" t="s">
        <v>77</v>
      </c>
      <c r="F2011" s="2">
        <v>31965</v>
      </c>
      <c r="G2011" s="2" t="s">
        <v>213</v>
      </c>
      <c r="H2011" s="2" t="s">
        <v>16</v>
      </c>
      <c r="I2011" s="2" t="s">
        <v>201</v>
      </c>
      <c r="J2011" s="2" t="s">
        <v>1231</v>
      </c>
      <c r="L2011" s="2" t="s">
        <v>18</v>
      </c>
    </row>
    <row r="2012" spans="1:20" x14ac:dyDescent="0.25">
      <c r="A2012" s="2">
        <v>328175</v>
      </c>
      <c r="B2012" s="2" t="s">
        <v>2420</v>
      </c>
      <c r="C2012" s="2" t="s">
        <v>1109</v>
      </c>
      <c r="D2012" s="2" t="s">
        <v>2421</v>
      </c>
      <c r="E2012" s="2" t="s">
        <v>77</v>
      </c>
      <c r="F2012" s="2">
        <v>35431</v>
      </c>
      <c r="G2012" s="2" t="s">
        <v>18</v>
      </c>
      <c r="H2012" s="2" t="s">
        <v>16</v>
      </c>
      <c r="I2012" s="2" t="s">
        <v>201</v>
      </c>
      <c r="J2012" s="2" t="s">
        <v>1231</v>
      </c>
      <c r="L2012" s="2" t="s">
        <v>30</v>
      </c>
    </row>
    <row r="2013" spans="1:20" x14ac:dyDescent="0.25">
      <c r="A2013" s="2">
        <v>328370</v>
      </c>
      <c r="B2013" s="2" t="s">
        <v>3156</v>
      </c>
      <c r="C2013" s="2" t="s">
        <v>214</v>
      </c>
      <c r="D2013" s="2" t="s">
        <v>232</v>
      </c>
      <c r="E2013" s="2" t="s">
        <v>76</v>
      </c>
      <c r="F2013" s="2">
        <v>34905</v>
      </c>
      <c r="G2013" s="2" t="s">
        <v>67</v>
      </c>
      <c r="H2013" s="2" t="s">
        <v>16</v>
      </c>
      <c r="I2013" s="2" t="s">
        <v>201</v>
      </c>
      <c r="J2013" s="2" t="s">
        <v>15</v>
      </c>
      <c r="L2013" s="2" t="s">
        <v>61</v>
      </c>
    </row>
    <row r="2014" spans="1:20" x14ac:dyDescent="0.25">
      <c r="A2014" s="2">
        <v>328574</v>
      </c>
      <c r="B2014" s="2" t="s">
        <v>4225</v>
      </c>
      <c r="C2014" s="2" t="s">
        <v>1642</v>
      </c>
      <c r="D2014" s="2" t="s">
        <v>304</v>
      </c>
      <c r="E2014" s="2" t="s">
        <v>77</v>
      </c>
      <c r="F2014" s="2">
        <v>33808</v>
      </c>
      <c r="G2014" s="2" t="s">
        <v>18</v>
      </c>
      <c r="H2014" s="2" t="s">
        <v>16</v>
      </c>
      <c r="I2014" s="2" t="s">
        <v>201</v>
      </c>
      <c r="J2014" s="2" t="s">
        <v>1231</v>
      </c>
      <c r="L2014" s="2" t="s">
        <v>18</v>
      </c>
    </row>
    <row r="2015" spans="1:20" x14ac:dyDescent="0.25">
      <c r="A2015" s="2">
        <v>329118</v>
      </c>
      <c r="B2015" s="2" t="s">
        <v>3040</v>
      </c>
      <c r="C2015" s="2" t="s">
        <v>1638</v>
      </c>
      <c r="D2015" s="2" t="s">
        <v>269</v>
      </c>
      <c r="E2015" s="2" t="s">
        <v>76</v>
      </c>
      <c r="F2015" s="2">
        <v>34759</v>
      </c>
      <c r="G2015" s="2" t="s">
        <v>688</v>
      </c>
      <c r="H2015" s="2" t="s">
        <v>16</v>
      </c>
      <c r="I2015" s="2" t="s">
        <v>201</v>
      </c>
      <c r="J2015" s="2" t="s">
        <v>1231</v>
      </c>
      <c r="L2015" s="2" t="s">
        <v>30</v>
      </c>
      <c r="R2015" s="2">
        <v>5024</v>
      </c>
      <c r="S2015" s="2">
        <v>45512</v>
      </c>
      <c r="T2015" s="2">
        <v>20000</v>
      </c>
    </row>
    <row r="2016" spans="1:20" x14ac:dyDescent="0.25">
      <c r="A2016" s="2">
        <v>330160</v>
      </c>
      <c r="B2016" s="2" t="s">
        <v>4248</v>
      </c>
      <c r="C2016" s="2" t="s">
        <v>666</v>
      </c>
      <c r="D2016" s="2" t="s">
        <v>907</v>
      </c>
      <c r="E2016" s="2" t="s">
        <v>76</v>
      </c>
      <c r="F2016" s="2">
        <v>36031</v>
      </c>
      <c r="G2016" s="2" t="s">
        <v>213</v>
      </c>
      <c r="H2016" s="2" t="s">
        <v>16</v>
      </c>
      <c r="I2016" s="2" t="s">
        <v>201</v>
      </c>
      <c r="J2016" s="2" t="s">
        <v>1231</v>
      </c>
      <c r="L2016" s="2" t="s">
        <v>73</v>
      </c>
    </row>
    <row r="2017" spans="1:12" x14ac:dyDescent="0.25">
      <c r="A2017" s="2">
        <v>330509</v>
      </c>
      <c r="B2017" s="2" t="s">
        <v>2966</v>
      </c>
      <c r="C2017" s="2" t="s">
        <v>905</v>
      </c>
      <c r="D2017" s="2" t="s">
        <v>3159</v>
      </c>
      <c r="E2017" s="2" t="s">
        <v>76</v>
      </c>
      <c r="F2017" s="2">
        <v>31163</v>
      </c>
      <c r="G2017" s="2" t="s">
        <v>3160</v>
      </c>
      <c r="H2017" s="2" t="s">
        <v>16</v>
      </c>
      <c r="I2017" s="2" t="s">
        <v>201</v>
      </c>
    </row>
    <row r="2018" spans="1:12" x14ac:dyDescent="0.25">
      <c r="A2018" s="2">
        <v>330991</v>
      </c>
      <c r="B2018" s="2" t="s">
        <v>3162</v>
      </c>
      <c r="C2018" s="2" t="s">
        <v>252</v>
      </c>
      <c r="D2018" s="2" t="s">
        <v>1718</v>
      </c>
      <c r="E2018" s="2" t="s">
        <v>76</v>
      </c>
      <c r="F2018" s="2">
        <v>30898</v>
      </c>
      <c r="G2018" s="2" t="s">
        <v>3163</v>
      </c>
      <c r="H2018" s="2" t="s">
        <v>16</v>
      </c>
      <c r="I2018" s="2" t="s">
        <v>201</v>
      </c>
      <c r="J2018" s="2" t="s">
        <v>1231</v>
      </c>
      <c r="L2018" s="2" t="s">
        <v>67</v>
      </c>
    </row>
    <row r="2019" spans="1:12" x14ac:dyDescent="0.25">
      <c r="A2019" s="2">
        <v>331007</v>
      </c>
      <c r="B2019" s="2" t="s">
        <v>3042</v>
      </c>
      <c r="C2019" s="2" t="s">
        <v>263</v>
      </c>
      <c r="D2019" s="2" t="s">
        <v>317</v>
      </c>
      <c r="E2019" s="2" t="s">
        <v>77</v>
      </c>
      <c r="F2019" s="2">
        <v>35796</v>
      </c>
      <c r="G2019" s="2" t="s">
        <v>18</v>
      </c>
      <c r="H2019" s="2" t="s">
        <v>16</v>
      </c>
      <c r="I2019" s="2" t="s">
        <v>201</v>
      </c>
      <c r="J2019" s="2" t="s">
        <v>1231</v>
      </c>
      <c r="L2019" s="2" t="s">
        <v>18</v>
      </c>
    </row>
    <row r="2020" spans="1:12" x14ac:dyDescent="0.25">
      <c r="A2020" s="2">
        <v>331301</v>
      </c>
      <c r="B2020" s="2" t="s">
        <v>4265</v>
      </c>
      <c r="C2020" s="2" t="s">
        <v>4266</v>
      </c>
      <c r="D2020" s="2" t="s">
        <v>277</v>
      </c>
      <c r="E2020" s="2" t="s">
        <v>76</v>
      </c>
      <c r="F2020" s="2">
        <v>34620</v>
      </c>
      <c r="G2020" s="2" t="s">
        <v>18</v>
      </c>
      <c r="H2020" s="2" t="s">
        <v>16</v>
      </c>
      <c r="I2020" s="2" t="s">
        <v>201</v>
      </c>
    </row>
    <row r="2021" spans="1:12" x14ac:dyDescent="0.25">
      <c r="A2021" s="2">
        <v>332212</v>
      </c>
      <c r="B2021" s="2" t="s">
        <v>3348</v>
      </c>
      <c r="C2021" s="2" t="s">
        <v>229</v>
      </c>
      <c r="D2021" s="2" t="s">
        <v>1454</v>
      </c>
      <c r="E2021" s="2" t="s">
        <v>76</v>
      </c>
      <c r="F2021" s="2">
        <v>30617</v>
      </c>
      <c r="G2021" s="2" t="s">
        <v>40</v>
      </c>
      <c r="H2021" s="2" t="s">
        <v>16</v>
      </c>
      <c r="I2021" s="2" t="s">
        <v>201</v>
      </c>
      <c r="J2021" s="2" t="s">
        <v>1231</v>
      </c>
      <c r="L2021" s="2" t="s">
        <v>40</v>
      </c>
    </row>
    <row r="2022" spans="1:12" x14ac:dyDescent="0.25">
      <c r="A2022" s="2">
        <v>332315</v>
      </c>
      <c r="B2022" s="2" t="s">
        <v>3349</v>
      </c>
      <c r="C2022" s="2" t="s">
        <v>1516</v>
      </c>
      <c r="D2022" s="2" t="s">
        <v>282</v>
      </c>
      <c r="E2022" s="2" t="s">
        <v>77</v>
      </c>
      <c r="F2022" s="2">
        <v>34935</v>
      </c>
      <c r="G2022" s="2" t="s">
        <v>18</v>
      </c>
      <c r="H2022" s="2" t="s">
        <v>16</v>
      </c>
      <c r="I2022" s="2" t="s">
        <v>201</v>
      </c>
      <c r="J2022" s="2" t="s">
        <v>1231</v>
      </c>
      <c r="L2022" s="2" t="s">
        <v>73</v>
      </c>
    </row>
    <row r="2023" spans="1:12" x14ac:dyDescent="0.25">
      <c r="A2023" s="2">
        <v>332400</v>
      </c>
      <c r="B2023" s="2" t="s">
        <v>3093</v>
      </c>
      <c r="C2023" s="2" t="s">
        <v>266</v>
      </c>
      <c r="D2023" s="2" t="s">
        <v>367</v>
      </c>
      <c r="E2023" s="2" t="s">
        <v>76</v>
      </c>
      <c r="F2023" s="2">
        <v>35981</v>
      </c>
      <c r="G2023" s="2" t="s">
        <v>668</v>
      </c>
      <c r="H2023" s="2" t="s">
        <v>16</v>
      </c>
      <c r="I2023" s="2" t="s">
        <v>201</v>
      </c>
      <c r="J2023" s="2" t="s">
        <v>15</v>
      </c>
      <c r="L2023" s="2" t="s">
        <v>40</v>
      </c>
    </row>
    <row r="2024" spans="1:12" x14ac:dyDescent="0.25">
      <c r="A2024" s="2">
        <v>332478</v>
      </c>
      <c r="B2024" s="2" t="s">
        <v>4298</v>
      </c>
      <c r="C2024" s="2" t="s">
        <v>328</v>
      </c>
      <c r="D2024" s="2" t="s">
        <v>4299</v>
      </c>
      <c r="E2024" s="2" t="s">
        <v>77</v>
      </c>
      <c r="F2024" s="2">
        <v>35643</v>
      </c>
      <c r="G2024" s="2" t="s">
        <v>67</v>
      </c>
      <c r="H2024" s="2" t="s">
        <v>16</v>
      </c>
      <c r="I2024" s="2" t="s">
        <v>201</v>
      </c>
      <c r="J2024" s="2" t="s">
        <v>15</v>
      </c>
      <c r="L2024" s="2" t="s">
        <v>67</v>
      </c>
    </row>
    <row r="2025" spans="1:12" x14ac:dyDescent="0.25">
      <c r="A2025" s="2">
        <v>332609</v>
      </c>
      <c r="B2025" s="2" t="s">
        <v>2724</v>
      </c>
      <c r="C2025" s="2" t="s">
        <v>455</v>
      </c>
      <c r="D2025" s="2" t="s">
        <v>2725</v>
      </c>
      <c r="E2025" s="2" t="s">
        <v>77</v>
      </c>
      <c r="F2025" s="2">
        <v>36526</v>
      </c>
      <c r="G2025" s="2" t="s">
        <v>18</v>
      </c>
      <c r="H2025" s="2" t="s">
        <v>16</v>
      </c>
      <c r="I2025" s="2" t="s">
        <v>201</v>
      </c>
      <c r="J2025" s="2" t="s">
        <v>15</v>
      </c>
      <c r="L2025" s="2" t="s">
        <v>30</v>
      </c>
    </row>
    <row r="2026" spans="1:12" x14ac:dyDescent="0.25">
      <c r="A2026" s="2">
        <v>332808</v>
      </c>
      <c r="B2026" s="2" t="s">
        <v>2966</v>
      </c>
      <c r="C2026" s="2" t="s">
        <v>532</v>
      </c>
      <c r="D2026" s="2" t="s">
        <v>2039</v>
      </c>
      <c r="E2026" s="2" t="s">
        <v>76</v>
      </c>
      <c r="F2026" s="2">
        <v>36527</v>
      </c>
      <c r="G2026" s="2" t="s">
        <v>2189</v>
      </c>
      <c r="H2026" s="2" t="s">
        <v>16</v>
      </c>
      <c r="I2026" s="2" t="s">
        <v>201</v>
      </c>
      <c r="J2026" s="2" t="s">
        <v>15</v>
      </c>
      <c r="L2026" s="2" t="s">
        <v>30</v>
      </c>
    </row>
    <row r="2027" spans="1:12" x14ac:dyDescent="0.25">
      <c r="A2027" s="2">
        <v>333013</v>
      </c>
      <c r="B2027" s="2" t="s">
        <v>4311</v>
      </c>
      <c r="C2027" s="2" t="s">
        <v>808</v>
      </c>
      <c r="D2027" s="2" t="s">
        <v>356</v>
      </c>
      <c r="E2027" s="2" t="s">
        <v>77</v>
      </c>
      <c r="F2027" s="2">
        <v>36647</v>
      </c>
      <c r="G2027" s="2" t="s">
        <v>18</v>
      </c>
      <c r="H2027" s="2" t="s">
        <v>16</v>
      </c>
      <c r="I2027" s="2" t="s">
        <v>201</v>
      </c>
      <c r="J2027" s="2" t="s">
        <v>15</v>
      </c>
      <c r="L2027" s="2" t="s">
        <v>30</v>
      </c>
    </row>
    <row r="2028" spans="1:12" x14ac:dyDescent="0.25">
      <c r="A2028" s="2">
        <v>333282</v>
      </c>
      <c r="B2028" s="2" t="s">
        <v>2338</v>
      </c>
      <c r="C2028" s="2" t="s">
        <v>631</v>
      </c>
      <c r="D2028" s="2" t="s">
        <v>621</v>
      </c>
      <c r="E2028" s="2" t="s">
        <v>77</v>
      </c>
      <c r="F2028" s="2">
        <v>34587</v>
      </c>
      <c r="G2028" s="2" t="s">
        <v>18</v>
      </c>
      <c r="H2028" s="2" t="s">
        <v>16</v>
      </c>
      <c r="I2028" s="2" t="s">
        <v>201</v>
      </c>
      <c r="J2028" s="2" t="s">
        <v>1231</v>
      </c>
      <c r="L2028" s="2" t="s">
        <v>18</v>
      </c>
    </row>
    <row r="2029" spans="1:12" x14ac:dyDescent="0.25">
      <c r="A2029" s="2">
        <v>333312</v>
      </c>
      <c r="B2029" s="2" t="s">
        <v>3362</v>
      </c>
      <c r="C2029" s="2" t="s">
        <v>441</v>
      </c>
      <c r="D2029" s="2" t="s">
        <v>840</v>
      </c>
      <c r="E2029" s="2" t="s">
        <v>76</v>
      </c>
      <c r="F2029" s="2">
        <v>34851</v>
      </c>
      <c r="G2029" s="2" t="s">
        <v>58</v>
      </c>
      <c r="H2029" s="2" t="s">
        <v>16</v>
      </c>
      <c r="I2029" s="2" t="s">
        <v>201</v>
      </c>
      <c r="J2029" s="2" t="s">
        <v>1231</v>
      </c>
      <c r="L2029" s="2" t="s">
        <v>18</v>
      </c>
    </row>
    <row r="2030" spans="1:12" x14ac:dyDescent="0.25">
      <c r="A2030" s="2">
        <v>333349</v>
      </c>
      <c r="B2030" s="2" t="s">
        <v>1351</v>
      </c>
      <c r="C2030" s="2" t="s">
        <v>326</v>
      </c>
      <c r="D2030" s="2" t="s">
        <v>639</v>
      </c>
      <c r="E2030" s="2" t="s">
        <v>76</v>
      </c>
      <c r="F2030" s="2">
        <v>35486</v>
      </c>
      <c r="G2030" s="2" t="s">
        <v>18</v>
      </c>
      <c r="H2030" s="2" t="s">
        <v>16</v>
      </c>
      <c r="I2030" s="2" t="s">
        <v>201</v>
      </c>
      <c r="J2030" s="2" t="s">
        <v>1231</v>
      </c>
      <c r="L2030" s="2" t="s">
        <v>73</v>
      </c>
    </row>
    <row r="2031" spans="1:12" x14ac:dyDescent="0.25">
      <c r="A2031" s="2">
        <v>333473</v>
      </c>
      <c r="B2031" s="2" t="s">
        <v>2678</v>
      </c>
      <c r="C2031" s="2" t="s">
        <v>838</v>
      </c>
      <c r="D2031" s="2" t="s">
        <v>407</v>
      </c>
      <c r="E2031" s="2" t="s">
        <v>77</v>
      </c>
      <c r="F2031" s="2">
        <v>35091</v>
      </c>
      <c r="G2031" s="2" t="s">
        <v>18</v>
      </c>
      <c r="H2031" s="2" t="s">
        <v>16</v>
      </c>
      <c r="I2031" s="2" t="s">
        <v>201</v>
      </c>
      <c r="J2031" s="2" t="s">
        <v>1231</v>
      </c>
      <c r="L2031" s="2" t="s">
        <v>18</v>
      </c>
    </row>
    <row r="2032" spans="1:12" x14ac:dyDescent="0.25">
      <c r="A2032" s="2">
        <v>333982</v>
      </c>
      <c r="B2032" s="2" t="s">
        <v>2354</v>
      </c>
      <c r="C2032" s="2" t="s">
        <v>366</v>
      </c>
      <c r="D2032" s="2" t="s">
        <v>283</v>
      </c>
      <c r="E2032" s="2" t="s">
        <v>76</v>
      </c>
      <c r="F2032" s="2">
        <v>35548</v>
      </c>
      <c r="G2032" s="2" t="s">
        <v>18</v>
      </c>
      <c r="H2032" s="2" t="s">
        <v>16</v>
      </c>
      <c r="I2032" s="2" t="s">
        <v>201</v>
      </c>
      <c r="J2032" s="2" t="s">
        <v>15</v>
      </c>
      <c r="L2032" s="2" t="s">
        <v>30</v>
      </c>
    </row>
    <row r="2033" spans="1:12" x14ac:dyDescent="0.25">
      <c r="A2033" s="2">
        <v>334329</v>
      </c>
      <c r="B2033" s="2" t="s">
        <v>3368</v>
      </c>
      <c r="C2033" s="2" t="s">
        <v>273</v>
      </c>
      <c r="D2033" s="2" t="s">
        <v>921</v>
      </c>
      <c r="E2033" s="2" t="s">
        <v>76</v>
      </c>
      <c r="F2033" s="2">
        <v>35460</v>
      </c>
      <c r="G2033" s="2" t="s">
        <v>18</v>
      </c>
      <c r="H2033" s="2" t="s">
        <v>16</v>
      </c>
      <c r="I2033" s="2" t="s">
        <v>201</v>
      </c>
      <c r="J2033" s="2" t="s">
        <v>15</v>
      </c>
      <c r="L2033" s="2" t="s">
        <v>18</v>
      </c>
    </row>
    <row r="2034" spans="1:12" x14ac:dyDescent="0.25">
      <c r="A2034" s="2">
        <v>334561</v>
      </c>
      <c r="B2034" s="2" t="s">
        <v>4349</v>
      </c>
      <c r="C2034" s="2" t="s">
        <v>680</v>
      </c>
      <c r="D2034" s="2" t="s">
        <v>889</v>
      </c>
      <c r="E2034" s="2" t="s">
        <v>77</v>
      </c>
      <c r="F2034" s="2">
        <v>34095</v>
      </c>
      <c r="G2034" s="2" t="s">
        <v>18</v>
      </c>
      <c r="H2034" s="2" t="s">
        <v>16</v>
      </c>
      <c r="I2034" s="2" t="s">
        <v>201</v>
      </c>
      <c r="J2034" s="2" t="s">
        <v>1231</v>
      </c>
      <c r="L2034" s="2" t="s">
        <v>18</v>
      </c>
    </row>
    <row r="2035" spans="1:12" x14ac:dyDescent="0.25">
      <c r="A2035" s="2">
        <v>334730</v>
      </c>
      <c r="B2035" s="2" t="s">
        <v>3171</v>
      </c>
      <c r="C2035" s="2" t="s">
        <v>983</v>
      </c>
      <c r="D2035" s="2" t="s">
        <v>495</v>
      </c>
      <c r="E2035" s="2" t="s">
        <v>77</v>
      </c>
      <c r="F2035" s="2">
        <v>35476</v>
      </c>
      <c r="G2035" s="2" t="s">
        <v>27</v>
      </c>
      <c r="H2035" s="2" t="s">
        <v>16</v>
      </c>
      <c r="I2035" s="2" t="s">
        <v>201</v>
      </c>
      <c r="J2035" s="2" t="s">
        <v>1231</v>
      </c>
      <c r="L2035" s="2" t="s">
        <v>18</v>
      </c>
    </row>
    <row r="2036" spans="1:12" x14ac:dyDescent="0.25">
      <c r="A2036" s="2">
        <v>335532</v>
      </c>
      <c r="B2036" s="2" t="s">
        <v>4377</v>
      </c>
      <c r="C2036" s="2" t="s">
        <v>4378</v>
      </c>
      <c r="D2036" s="2" t="s">
        <v>277</v>
      </c>
      <c r="E2036" s="2" t="s">
        <v>77</v>
      </c>
      <c r="F2036" s="2">
        <v>36539</v>
      </c>
      <c r="G2036" s="2" t="s">
        <v>18</v>
      </c>
      <c r="H2036" s="2" t="s">
        <v>16</v>
      </c>
      <c r="I2036" s="2" t="s">
        <v>201</v>
      </c>
      <c r="J2036" s="2" t="s">
        <v>15</v>
      </c>
      <c r="L2036" s="2" t="s">
        <v>18</v>
      </c>
    </row>
    <row r="2037" spans="1:12" x14ac:dyDescent="0.25">
      <c r="A2037" s="2">
        <v>335753</v>
      </c>
      <c r="B2037" s="2" t="s">
        <v>4391</v>
      </c>
      <c r="C2037" s="2" t="s">
        <v>975</v>
      </c>
      <c r="D2037" s="2" t="s">
        <v>454</v>
      </c>
      <c r="E2037" s="2" t="s">
        <v>77</v>
      </c>
      <c r="F2037" s="2">
        <v>29711</v>
      </c>
      <c r="G2037" s="2" t="s">
        <v>2861</v>
      </c>
      <c r="H2037" s="2" t="s">
        <v>16</v>
      </c>
      <c r="I2037" s="2" t="s">
        <v>201</v>
      </c>
      <c r="J2037" s="2" t="s">
        <v>1231</v>
      </c>
      <c r="L2037" s="2" t="s">
        <v>30</v>
      </c>
    </row>
    <row r="2038" spans="1:12" x14ac:dyDescent="0.25">
      <c r="A2038" s="2">
        <v>335987</v>
      </c>
      <c r="B2038" s="2" t="s">
        <v>3383</v>
      </c>
      <c r="C2038" s="2" t="s">
        <v>1858</v>
      </c>
      <c r="D2038" s="2" t="s">
        <v>332</v>
      </c>
      <c r="E2038" s="2" t="s">
        <v>77</v>
      </c>
      <c r="F2038" s="2">
        <v>30727</v>
      </c>
      <c r="G2038" s="2" t="s">
        <v>18</v>
      </c>
      <c r="H2038" s="2" t="s">
        <v>19</v>
      </c>
      <c r="I2038" s="2" t="s">
        <v>201</v>
      </c>
      <c r="J2038" s="2" t="s">
        <v>1231</v>
      </c>
      <c r="L2038" s="2" t="s">
        <v>18</v>
      </c>
    </row>
    <row r="2039" spans="1:12" x14ac:dyDescent="0.25">
      <c r="A2039" s="2">
        <v>336059</v>
      </c>
      <c r="B2039" s="2" t="s">
        <v>4406</v>
      </c>
      <c r="C2039" s="2" t="s">
        <v>229</v>
      </c>
      <c r="D2039" s="2" t="s">
        <v>368</v>
      </c>
      <c r="E2039" s="2" t="s">
        <v>77</v>
      </c>
      <c r="F2039" s="2">
        <v>27313</v>
      </c>
      <c r="G2039" s="2" t="s">
        <v>67</v>
      </c>
      <c r="H2039" s="2" t="s">
        <v>16</v>
      </c>
      <c r="I2039" s="2" t="s">
        <v>201</v>
      </c>
      <c r="J2039" s="2" t="s">
        <v>1231</v>
      </c>
      <c r="L2039" s="2" t="s">
        <v>67</v>
      </c>
    </row>
    <row r="2040" spans="1:12" x14ac:dyDescent="0.25">
      <c r="A2040" s="2">
        <v>336240</v>
      </c>
      <c r="B2040" s="2" t="s">
        <v>2311</v>
      </c>
      <c r="C2040" s="2" t="s">
        <v>305</v>
      </c>
      <c r="D2040" s="2" t="s">
        <v>462</v>
      </c>
      <c r="E2040" s="2" t="s">
        <v>76</v>
      </c>
      <c r="F2040" s="2">
        <v>33839</v>
      </c>
      <c r="G2040" s="2" t="s">
        <v>37</v>
      </c>
      <c r="H2040" s="2" t="s">
        <v>16</v>
      </c>
      <c r="I2040" s="2" t="s">
        <v>201</v>
      </c>
      <c r="J2040" s="2" t="s">
        <v>1231</v>
      </c>
      <c r="L2040" s="2" t="s">
        <v>18</v>
      </c>
    </row>
    <row r="2041" spans="1:12" x14ac:dyDescent="0.25">
      <c r="A2041" s="2">
        <v>336599</v>
      </c>
      <c r="B2041" s="2" t="s">
        <v>3385</v>
      </c>
      <c r="C2041" s="2" t="s">
        <v>714</v>
      </c>
      <c r="D2041" s="2" t="s">
        <v>3386</v>
      </c>
      <c r="E2041" s="2" t="s">
        <v>77</v>
      </c>
      <c r="F2041" s="2">
        <v>32431</v>
      </c>
      <c r="G2041" s="2" t="s">
        <v>18</v>
      </c>
      <c r="H2041" s="2" t="s">
        <v>16</v>
      </c>
      <c r="I2041" s="2" t="s">
        <v>201</v>
      </c>
      <c r="J2041" s="2" t="s">
        <v>1231</v>
      </c>
      <c r="L2041" s="2" t="s">
        <v>18</v>
      </c>
    </row>
    <row r="2042" spans="1:12" x14ac:dyDescent="0.25">
      <c r="A2042" s="2">
        <v>336717</v>
      </c>
      <c r="B2042" s="2" t="s">
        <v>4434</v>
      </c>
      <c r="C2042" s="2" t="s">
        <v>683</v>
      </c>
      <c r="D2042" s="2" t="s">
        <v>841</v>
      </c>
      <c r="E2042" s="2" t="s">
        <v>76</v>
      </c>
      <c r="F2042" s="2">
        <v>30774</v>
      </c>
      <c r="G2042" s="2" t="s">
        <v>217</v>
      </c>
      <c r="H2042" s="2" t="s">
        <v>16</v>
      </c>
      <c r="I2042" s="2" t="s">
        <v>201</v>
      </c>
      <c r="J2042" s="2" t="s">
        <v>1231</v>
      </c>
      <c r="L2042" s="2" t="s">
        <v>58</v>
      </c>
    </row>
    <row r="2043" spans="1:12" x14ac:dyDescent="0.25">
      <c r="A2043" s="2">
        <v>336849</v>
      </c>
      <c r="B2043" s="2" t="s">
        <v>3180</v>
      </c>
      <c r="C2043" s="2" t="s">
        <v>211</v>
      </c>
      <c r="D2043" s="2" t="s">
        <v>367</v>
      </c>
      <c r="E2043" s="2" t="s">
        <v>76</v>
      </c>
      <c r="F2043" s="2">
        <v>36739</v>
      </c>
      <c r="G2043" s="2" t="s">
        <v>27</v>
      </c>
      <c r="H2043" s="2" t="s">
        <v>16</v>
      </c>
      <c r="I2043" s="2" t="s">
        <v>201</v>
      </c>
      <c r="J2043" s="2" t="s">
        <v>1231</v>
      </c>
      <c r="L2043" s="2" t="s">
        <v>18</v>
      </c>
    </row>
    <row r="2044" spans="1:12" x14ac:dyDescent="0.25">
      <c r="A2044" s="2">
        <v>336866</v>
      </c>
      <c r="B2044" s="2" t="s">
        <v>2988</v>
      </c>
      <c r="C2044" s="2" t="s">
        <v>214</v>
      </c>
      <c r="D2044" s="2" t="s">
        <v>2415</v>
      </c>
      <c r="E2044" s="2" t="s">
        <v>76</v>
      </c>
      <c r="F2044" s="2">
        <v>36366</v>
      </c>
      <c r="G2044" s="2" t="s">
        <v>213</v>
      </c>
      <c r="H2044" s="2" t="s">
        <v>16</v>
      </c>
      <c r="I2044" s="2" t="s">
        <v>201</v>
      </c>
      <c r="J2044" s="2" t="s">
        <v>1231</v>
      </c>
      <c r="L2044" s="2" t="s">
        <v>18</v>
      </c>
    </row>
    <row r="2045" spans="1:12" x14ac:dyDescent="0.25">
      <c r="A2045" s="2">
        <v>336935</v>
      </c>
      <c r="B2045" s="2" t="s">
        <v>2453</v>
      </c>
      <c r="C2045" s="2" t="s">
        <v>631</v>
      </c>
      <c r="D2045" s="2" t="s">
        <v>843</v>
      </c>
      <c r="E2045" s="2" t="s">
        <v>76</v>
      </c>
      <c r="F2045" s="2">
        <v>36405</v>
      </c>
      <c r="G2045" s="2" t="s">
        <v>18</v>
      </c>
      <c r="H2045" s="2" t="s">
        <v>16</v>
      </c>
      <c r="I2045" s="2" t="s">
        <v>201</v>
      </c>
      <c r="J2045" s="2" t="s">
        <v>15</v>
      </c>
      <c r="L2045" s="2" t="s">
        <v>18</v>
      </c>
    </row>
    <row r="2046" spans="1:12" x14ac:dyDescent="0.25">
      <c r="A2046" s="2">
        <v>336978</v>
      </c>
      <c r="B2046" s="2" t="s">
        <v>4443</v>
      </c>
      <c r="C2046" s="2" t="s">
        <v>229</v>
      </c>
      <c r="D2046" s="2" t="s">
        <v>308</v>
      </c>
      <c r="E2046" s="2" t="s">
        <v>76</v>
      </c>
      <c r="F2046" s="2">
        <v>36747</v>
      </c>
      <c r="G2046" s="2" t="s">
        <v>1144</v>
      </c>
      <c r="H2046" s="2" t="s">
        <v>16</v>
      </c>
      <c r="I2046" s="2" t="s">
        <v>201</v>
      </c>
      <c r="J2046" s="2" t="s">
        <v>1231</v>
      </c>
      <c r="L2046" s="2" t="s">
        <v>18</v>
      </c>
    </row>
    <row r="2047" spans="1:12" x14ac:dyDescent="0.25">
      <c r="A2047" s="2">
        <v>337678</v>
      </c>
      <c r="B2047" s="2" t="s">
        <v>4489</v>
      </c>
      <c r="C2047" s="2" t="s">
        <v>229</v>
      </c>
      <c r="D2047" s="2" t="s">
        <v>2261</v>
      </c>
      <c r="E2047" s="2" t="s">
        <v>77</v>
      </c>
      <c r="F2047" s="2">
        <v>36892</v>
      </c>
      <c r="G2047" s="2" t="s">
        <v>2234</v>
      </c>
      <c r="H2047" s="2" t="s">
        <v>16</v>
      </c>
      <c r="I2047" s="2" t="s">
        <v>201</v>
      </c>
      <c r="J2047" s="2" t="s">
        <v>1231</v>
      </c>
      <c r="L2047" s="2" t="s">
        <v>30</v>
      </c>
    </row>
    <row r="2048" spans="1:12" x14ac:dyDescent="0.25">
      <c r="A2048" s="2">
        <v>337836</v>
      </c>
      <c r="B2048" s="2" t="s">
        <v>4497</v>
      </c>
      <c r="C2048" s="2" t="s">
        <v>1272</v>
      </c>
      <c r="D2048" s="2" t="s">
        <v>1449</v>
      </c>
      <c r="E2048" s="2" t="s">
        <v>77</v>
      </c>
      <c r="F2048" s="2">
        <v>32782</v>
      </c>
      <c r="G2048" s="2" t="s">
        <v>18</v>
      </c>
      <c r="H2048" s="2" t="s">
        <v>16</v>
      </c>
      <c r="I2048" s="2" t="s">
        <v>201</v>
      </c>
    </row>
    <row r="2049" spans="1:33" x14ac:dyDescent="0.25">
      <c r="A2049" s="2">
        <v>337919</v>
      </c>
      <c r="B2049" s="2" t="s">
        <v>4511</v>
      </c>
      <c r="C2049" s="2" t="s">
        <v>281</v>
      </c>
      <c r="D2049" s="2" t="s">
        <v>489</v>
      </c>
      <c r="E2049" s="2" t="s">
        <v>77</v>
      </c>
      <c r="F2049" s="2">
        <v>33248</v>
      </c>
      <c r="G2049" s="2" t="s">
        <v>2220</v>
      </c>
      <c r="H2049" s="2" t="s">
        <v>16</v>
      </c>
      <c r="I2049" s="2" t="s">
        <v>201</v>
      </c>
      <c r="J2049" s="2" t="s">
        <v>1231</v>
      </c>
      <c r="L2049" s="2" t="s">
        <v>47</v>
      </c>
    </row>
    <row r="2050" spans="1:33" x14ac:dyDescent="0.25">
      <c r="A2050" s="2">
        <v>338272</v>
      </c>
      <c r="B2050" s="2" t="s">
        <v>2789</v>
      </c>
      <c r="C2050" s="2" t="s">
        <v>2624</v>
      </c>
      <c r="D2050" s="2" t="s">
        <v>2790</v>
      </c>
      <c r="E2050" s="2" t="s">
        <v>77</v>
      </c>
      <c r="F2050" s="2">
        <v>36546</v>
      </c>
      <c r="G2050" s="2" t="s">
        <v>227</v>
      </c>
      <c r="H2050" s="2" t="s">
        <v>16</v>
      </c>
      <c r="I2050" s="2" t="s">
        <v>201</v>
      </c>
      <c r="J2050" s="2" t="s">
        <v>1231</v>
      </c>
      <c r="L2050" s="2" t="s">
        <v>30</v>
      </c>
      <c r="R2050" s="2">
        <v>4688</v>
      </c>
      <c r="S2050" s="2">
        <v>45497</v>
      </c>
      <c r="T2050" s="2">
        <v>25000</v>
      </c>
    </row>
    <row r="2051" spans="1:33" x14ac:dyDescent="0.25">
      <c r="A2051" s="2">
        <v>338319</v>
      </c>
      <c r="B2051" s="2" t="s">
        <v>4539</v>
      </c>
      <c r="C2051" s="2" t="s">
        <v>248</v>
      </c>
      <c r="D2051" s="2" t="s">
        <v>450</v>
      </c>
      <c r="E2051" s="2" t="s">
        <v>77</v>
      </c>
      <c r="F2051" s="2">
        <v>35682</v>
      </c>
      <c r="G2051" s="2" t="s">
        <v>18</v>
      </c>
      <c r="H2051" s="2" t="s">
        <v>16</v>
      </c>
      <c r="I2051" s="2" t="s">
        <v>201</v>
      </c>
      <c r="J2051" s="2" t="s">
        <v>15</v>
      </c>
      <c r="L2051" s="2" t="s">
        <v>18</v>
      </c>
    </row>
    <row r="2052" spans="1:33" x14ac:dyDescent="0.25">
      <c r="A2052" s="2">
        <v>313753</v>
      </c>
      <c r="B2052" s="2" t="s">
        <v>1273</v>
      </c>
      <c r="C2052" s="2" t="s">
        <v>252</v>
      </c>
      <c r="D2052" s="2" t="s">
        <v>374</v>
      </c>
      <c r="E2052" s="2" t="s">
        <v>76</v>
      </c>
      <c r="F2052" s="2">
        <v>25333</v>
      </c>
      <c r="G2052" s="2" t="s">
        <v>213</v>
      </c>
      <c r="H2052" s="2" t="s">
        <v>16</v>
      </c>
      <c r="I2052" s="2" t="s">
        <v>201</v>
      </c>
      <c r="J2052" s="2" t="s">
        <v>1231</v>
      </c>
      <c r="L2052" s="2" t="s">
        <v>47</v>
      </c>
      <c r="AG2052" s="2" t="s">
        <v>4566</v>
      </c>
    </row>
    <row r="2053" spans="1:33" x14ac:dyDescent="0.25">
      <c r="A2053" s="2">
        <v>325193</v>
      </c>
      <c r="B2053" s="2" t="s">
        <v>2598</v>
      </c>
      <c r="C2053" s="2" t="s">
        <v>993</v>
      </c>
      <c r="D2053" s="2" t="s">
        <v>1718</v>
      </c>
      <c r="E2053" s="2" t="s">
        <v>76</v>
      </c>
      <c r="F2053" s="2">
        <v>35022</v>
      </c>
      <c r="G2053" s="2" t="s">
        <v>245</v>
      </c>
      <c r="H2053" s="2" t="s">
        <v>16</v>
      </c>
      <c r="I2053" s="2" t="s">
        <v>201</v>
      </c>
      <c r="J2053" s="2" t="s">
        <v>1231</v>
      </c>
      <c r="L2053" s="2" t="s">
        <v>30</v>
      </c>
      <c r="AG2053" s="2" t="s">
        <v>4566</v>
      </c>
    </row>
    <row r="2054" spans="1:33" x14ac:dyDescent="0.25">
      <c r="A2054" s="2">
        <v>326475</v>
      </c>
      <c r="B2054" s="2" t="s">
        <v>4205</v>
      </c>
      <c r="C2054" s="2" t="s">
        <v>214</v>
      </c>
      <c r="D2054" s="2" t="s">
        <v>283</v>
      </c>
      <c r="E2054" s="2" t="s">
        <v>76</v>
      </c>
      <c r="F2054" s="2">
        <v>34901</v>
      </c>
      <c r="G2054" s="2" t="s">
        <v>18</v>
      </c>
      <c r="H2054" s="2" t="s">
        <v>16</v>
      </c>
      <c r="I2054" s="2" t="s">
        <v>201</v>
      </c>
      <c r="J2054" s="2" t="s">
        <v>1231</v>
      </c>
      <c r="L2054" s="2" t="s">
        <v>30</v>
      </c>
      <c r="AF2054" s="2" t="s">
        <v>4566</v>
      </c>
      <c r="AG2054" s="2" t="s">
        <v>4566</v>
      </c>
    </row>
    <row r="2055" spans="1:33" x14ac:dyDescent="0.25">
      <c r="A2055" s="2">
        <v>326652</v>
      </c>
      <c r="B2055" s="2" t="s">
        <v>3319</v>
      </c>
      <c r="C2055" s="2" t="s">
        <v>416</v>
      </c>
      <c r="D2055" s="2" t="s">
        <v>437</v>
      </c>
      <c r="E2055" s="2" t="s">
        <v>76</v>
      </c>
      <c r="F2055" s="2">
        <v>35796</v>
      </c>
      <c r="G2055" s="2" t="s">
        <v>18</v>
      </c>
      <c r="H2055" s="2" t="s">
        <v>16</v>
      </c>
      <c r="I2055" s="2" t="s">
        <v>201</v>
      </c>
      <c r="J2055" s="2" t="s">
        <v>1231</v>
      </c>
      <c r="L2055" s="2" t="s">
        <v>18</v>
      </c>
      <c r="AE2055" s="2" t="s">
        <v>4566</v>
      </c>
      <c r="AF2055" s="2" t="s">
        <v>4566</v>
      </c>
      <c r="AG2055" s="2" t="s">
        <v>4566</v>
      </c>
    </row>
    <row r="2056" spans="1:33" x14ac:dyDescent="0.25">
      <c r="A2056" s="2">
        <v>327088</v>
      </c>
      <c r="B2056" s="2" t="s">
        <v>3155</v>
      </c>
      <c r="C2056" s="2" t="s">
        <v>214</v>
      </c>
      <c r="D2056" s="2" t="s">
        <v>915</v>
      </c>
      <c r="E2056" s="2" t="s">
        <v>76</v>
      </c>
      <c r="F2056" s="2">
        <v>35668</v>
      </c>
      <c r="G2056" s="2" t="s">
        <v>18</v>
      </c>
      <c r="H2056" s="2" t="s">
        <v>16</v>
      </c>
      <c r="I2056" s="2" t="s">
        <v>201</v>
      </c>
      <c r="J2056" s="2" t="s">
        <v>1231</v>
      </c>
      <c r="L2056" s="2" t="s">
        <v>18</v>
      </c>
      <c r="AG2056" s="2" t="s">
        <v>4566</v>
      </c>
    </row>
    <row r="2057" spans="1:33" x14ac:dyDescent="0.25">
      <c r="A2057" s="2">
        <v>329108</v>
      </c>
      <c r="B2057" s="2" t="s">
        <v>2614</v>
      </c>
      <c r="C2057" s="2" t="s">
        <v>229</v>
      </c>
      <c r="D2057" s="2" t="s">
        <v>980</v>
      </c>
      <c r="E2057" s="2" t="s">
        <v>76</v>
      </c>
      <c r="F2057" s="2">
        <v>35431</v>
      </c>
      <c r="G2057" s="2" t="s">
        <v>18</v>
      </c>
      <c r="H2057" s="2" t="s">
        <v>16</v>
      </c>
      <c r="I2057" s="2" t="s">
        <v>201</v>
      </c>
      <c r="J2057" s="2" t="s">
        <v>15</v>
      </c>
      <c r="L2057" s="2" t="s">
        <v>18</v>
      </c>
      <c r="AE2057" s="2" t="s">
        <v>4566</v>
      </c>
      <c r="AF2057" s="2" t="s">
        <v>4566</v>
      </c>
      <c r="AG2057" s="2" t="s">
        <v>4566</v>
      </c>
    </row>
    <row r="2058" spans="1:33" x14ac:dyDescent="0.25">
      <c r="A2058" s="2">
        <v>330845</v>
      </c>
      <c r="B2058" s="2" t="s">
        <v>4258</v>
      </c>
      <c r="C2058" s="2" t="s">
        <v>419</v>
      </c>
      <c r="D2058" s="2" t="s">
        <v>332</v>
      </c>
      <c r="E2058" s="2" t="s">
        <v>77</v>
      </c>
      <c r="F2058" s="2">
        <v>35431</v>
      </c>
      <c r="G2058" s="2" t="s">
        <v>18</v>
      </c>
      <c r="H2058" s="2" t="s">
        <v>16</v>
      </c>
      <c r="I2058" s="2" t="s">
        <v>201</v>
      </c>
      <c r="J2058" s="2" t="s">
        <v>1231</v>
      </c>
      <c r="L2058" s="2" t="s">
        <v>30</v>
      </c>
      <c r="AG2058" s="2" t="s">
        <v>4566</v>
      </c>
    </row>
    <row r="2059" spans="1:33" x14ac:dyDescent="0.25">
      <c r="A2059" s="2">
        <v>331995</v>
      </c>
      <c r="B2059" s="2" t="s">
        <v>2941</v>
      </c>
      <c r="C2059" s="2" t="s">
        <v>477</v>
      </c>
      <c r="D2059" s="2" t="s">
        <v>278</v>
      </c>
      <c r="E2059" s="2" t="s">
        <v>77</v>
      </c>
      <c r="F2059" s="2">
        <v>35112</v>
      </c>
      <c r="G2059" s="2" t="s">
        <v>18</v>
      </c>
      <c r="H2059" s="2" t="s">
        <v>16</v>
      </c>
      <c r="I2059" s="2" t="s">
        <v>201</v>
      </c>
      <c r="AF2059" s="2" t="s">
        <v>4566</v>
      </c>
      <c r="AG2059" s="2" t="s">
        <v>4566</v>
      </c>
    </row>
    <row r="2060" spans="1:33" x14ac:dyDescent="0.25">
      <c r="A2060" s="2">
        <v>332464</v>
      </c>
      <c r="B2060" s="2" t="s">
        <v>2646</v>
      </c>
      <c r="C2060" s="2" t="s">
        <v>535</v>
      </c>
      <c r="D2060" s="2" t="s">
        <v>439</v>
      </c>
      <c r="E2060" s="2" t="s">
        <v>76</v>
      </c>
      <c r="F2060" s="2">
        <v>35820</v>
      </c>
      <c r="G2060" s="2" t="s">
        <v>2268</v>
      </c>
      <c r="H2060" s="2" t="s">
        <v>16</v>
      </c>
      <c r="I2060" s="2" t="s">
        <v>201</v>
      </c>
      <c r="J2060" s="2" t="s">
        <v>1231</v>
      </c>
      <c r="L2060" s="2" t="s">
        <v>18</v>
      </c>
      <c r="AG2060" s="2" t="s">
        <v>4566</v>
      </c>
    </row>
    <row r="2061" spans="1:33" x14ac:dyDescent="0.25">
      <c r="A2061" s="2">
        <v>332825</v>
      </c>
      <c r="B2061" s="2" t="s">
        <v>4306</v>
      </c>
      <c r="C2061" s="2" t="s">
        <v>1804</v>
      </c>
      <c r="D2061" s="2" t="s">
        <v>607</v>
      </c>
      <c r="E2061" s="2" t="s">
        <v>76</v>
      </c>
      <c r="F2061" s="2">
        <v>36392</v>
      </c>
      <c r="G2061" s="2" t="s">
        <v>18</v>
      </c>
      <c r="H2061" s="2" t="s">
        <v>16</v>
      </c>
      <c r="I2061" s="2" t="s">
        <v>201</v>
      </c>
      <c r="J2061" s="2" t="s">
        <v>1231</v>
      </c>
      <c r="L2061" s="2" t="s">
        <v>18</v>
      </c>
      <c r="AF2061" s="2" t="s">
        <v>4566</v>
      </c>
      <c r="AG2061" s="2" t="s">
        <v>4566</v>
      </c>
    </row>
    <row r="2062" spans="1:33" x14ac:dyDescent="0.25">
      <c r="A2062" s="2">
        <v>333918</v>
      </c>
      <c r="B2062" s="2" t="s">
        <v>4340</v>
      </c>
      <c r="C2062" s="2" t="s">
        <v>434</v>
      </c>
      <c r="D2062" s="2" t="s">
        <v>330</v>
      </c>
      <c r="E2062" s="2" t="s">
        <v>76</v>
      </c>
      <c r="F2062" s="2">
        <v>35799</v>
      </c>
      <c r="G2062" s="2" t="s">
        <v>213</v>
      </c>
      <c r="H2062" s="2" t="s">
        <v>16</v>
      </c>
      <c r="I2062" s="2" t="s">
        <v>201</v>
      </c>
      <c r="J2062" s="2" t="s">
        <v>15</v>
      </c>
      <c r="L2062" s="2" t="s">
        <v>73</v>
      </c>
      <c r="AE2062" s="2" t="s">
        <v>4566</v>
      </c>
      <c r="AF2062" s="2" t="s">
        <v>4566</v>
      </c>
      <c r="AG2062" s="2" t="s">
        <v>4566</v>
      </c>
    </row>
    <row r="2063" spans="1:33" x14ac:dyDescent="0.25">
      <c r="A2063" s="2">
        <v>336602</v>
      </c>
      <c r="B2063" s="2" t="s">
        <v>4427</v>
      </c>
      <c r="C2063" s="2" t="s">
        <v>522</v>
      </c>
      <c r="D2063" s="2" t="s">
        <v>4428</v>
      </c>
      <c r="E2063" s="2" t="s">
        <v>77</v>
      </c>
      <c r="F2063" s="2">
        <v>33695</v>
      </c>
      <c r="G2063" s="2" t="s">
        <v>1112</v>
      </c>
      <c r="H2063" s="2" t="s">
        <v>16</v>
      </c>
      <c r="I2063" s="2" t="s">
        <v>201</v>
      </c>
      <c r="J2063" s="2" t="s">
        <v>15</v>
      </c>
      <c r="L2063" s="2" t="s">
        <v>70</v>
      </c>
      <c r="AG2063" s="2" t="s">
        <v>4566</v>
      </c>
    </row>
    <row r="2064" spans="1:33" x14ac:dyDescent="0.25">
      <c r="A2064" s="2">
        <v>337152</v>
      </c>
      <c r="B2064" s="2" t="s">
        <v>4450</v>
      </c>
      <c r="C2064" s="2" t="s">
        <v>941</v>
      </c>
      <c r="D2064" s="2" t="s">
        <v>476</v>
      </c>
      <c r="E2064" s="2" t="s">
        <v>77</v>
      </c>
      <c r="F2064" s="2">
        <v>35606</v>
      </c>
      <c r="G2064" s="2" t="s">
        <v>18</v>
      </c>
      <c r="H2064" s="2" t="s">
        <v>16</v>
      </c>
      <c r="I2064" s="2" t="s">
        <v>201</v>
      </c>
      <c r="J2064" s="2" t="s">
        <v>1231</v>
      </c>
      <c r="L2064" s="2" t="s">
        <v>18</v>
      </c>
      <c r="AE2064" s="2" t="s">
        <v>4566</v>
      </c>
      <c r="AF2064" s="2" t="s">
        <v>4566</v>
      </c>
      <c r="AG2064" s="2" t="s">
        <v>4566</v>
      </c>
    </row>
    <row r="2065" spans="1:34" x14ac:dyDescent="0.25">
      <c r="A2065" s="2">
        <v>337260</v>
      </c>
      <c r="B2065" s="2" t="s">
        <v>3181</v>
      </c>
      <c r="C2065" s="2" t="s">
        <v>331</v>
      </c>
      <c r="D2065" s="2" t="s">
        <v>1134</v>
      </c>
      <c r="E2065" s="2" t="s">
        <v>76</v>
      </c>
      <c r="F2065" s="2">
        <v>32874</v>
      </c>
      <c r="G2065" s="2" t="s">
        <v>61</v>
      </c>
      <c r="H2065" s="2" t="s">
        <v>16</v>
      </c>
      <c r="I2065" s="2" t="s">
        <v>201</v>
      </c>
      <c r="J2065" s="2" t="s">
        <v>1231</v>
      </c>
      <c r="L2065" s="2" t="s">
        <v>61</v>
      </c>
      <c r="AF2065" s="2" t="s">
        <v>4566</v>
      </c>
      <c r="AG2065" s="2" t="s">
        <v>4566</v>
      </c>
    </row>
    <row r="2066" spans="1:34" x14ac:dyDescent="0.25">
      <c r="A2066" s="2">
        <v>338300</v>
      </c>
      <c r="B2066" s="2" t="s">
        <v>3401</v>
      </c>
      <c r="C2066" s="2" t="s">
        <v>3402</v>
      </c>
      <c r="D2066" s="2" t="s">
        <v>2997</v>
      </c>
      <c r="E2066" s="2" t="s">
        <v>76</v>
      </c>
      <c r="F2066" s="2">
        <v>35431</v>
      </c>
      <c r="G2066" s="2" t="s">
        <v>58</v>
      </c>
      <c r="H2066" s="2" t="s">
        <v>16</v>
      </c>
      <c r="I2066" s="2" t="s">
        <v>201</v>
      </c>
      <c r="J2066" s="2" t="s">
        <v>1231</v>
      </c>
      <c r="L2066" s="2" t="s">
        <v>58</v>
      </c>
      <c r="AE2066" s="2" t="s">
        <v>4566</v>
      </c>
      <c r="AF2066" s="2" t="s">
        <v>4566</v>
      </c>
      <c r="AG2066" s="2" t="s">
        <v>4566</v>
      </c>
    </row>
    <row r="2067" spans="1:34" x14ac:dyDescent="0.25">
      <c r="A2067" s="2">
        <v>338890</v>
      </c>
      <c r="B2067" s="2" t="s">
        <v>2482</v>
      </c>
      <c r="C2067" s="2" t="s">
        <v>625</v>
      </c>
      <c r="D2067" s="2" t="s">
        <v>697</v>
      </c>
      <c r="E2067" s="2" t="s">
        <v>76</v>
      </c>
      <c r="F2067" s="2">
        <v>35315</v>
      </c>
      <c r="G2067" s="2" t="s">
        <v>1338</v>
      </c>
      <c r="H2067" s="2" t="s">
        <v>16</v>
      </c>
      <c r="I2067" s="2" t="s">
        <v>201</v>
      </c>
      <c r="J2067" s="2" t="s">
        <v>1231</v>
      </c>
      <c r="L2067" s="2" t="s">
        <v>67</v>
      </c>
      <c r="AE2067" s="2" t="s">
        <v>4566</v>
      </c>
      <c r="AF2067" s="2" t="s">
        <v>4566</v>
      </c>
      <c r="AG2067" s="2" t="s">
        <v>4566</v>
      </c>
    </row>
    <row r="2068" spans="1:34" x14ac:dyDescent="0.25">
      <c r="A2068" s="2">
        <v>339437</v>
      </c>
      <c r="B2068" s="2" t="s">
        <v>2098</v>
      </c>
      <c r="C2068" s="2" t="s">
        <v>214</v>
      </c>
      <c r="D2068" s="2" t="s">
        <v>447</v>
      </c>
      <c r="E2068" s="2" t="s">
        <v>77</v>
      </c>
      <c r="F2068" s="2">
        <v>34288</v>
      </c>
      <c r="G2068" s="2" t="s">
        <v>2099</v>
      </c>
      <c r="H2068" s="2" t="s">
        <v>16</v>
      </c>
      <c r="I2068" s="2" t="s">
        <v>201</v>
      </c>
      <c r="J2068" s="2" t="s">
        <v>1231</v>
      </c>
      <c r="L2068" s="2" t="s">
        <v>30</v>
      </c>
      <c r="AF2068" s="2" t="s">
        <v>4566</v>
      </c>
      <c r="AG2068" s="2" t="s">
        <v>4566</v>
      </c>
    </row>
    <row r="2069" spans="1:34" x14ac:dyDescent="0.25">
      <c r="A2069" s="2">
        <v>323140</v>
      </c>
      <c r="B2069" s="2" t="s">
        <v>1968</v>
      </c>
      <c r="C2069" s="2" t="s">
        <v>334</v>
      </c>
      <c r="D2069" s="2" t="s">
        <v>580</v>
      </c>
      <c r="E2069" s="2" t="s">
        <v>76</v>
      </c>
      <c r="F2069" s="2">
        <v>27915</v>
      </c>
      <c r="G2069" s="2" t="s">
        <v>47</v>
      </c>
      <c r="H2069" s="2" t="s">
        <v>16</v>
      </c>
      <c r="I2069" s="2" t="s">
        <v>203</v>
      </c>
      <c r="J2069" s="2" t="s">
        <v>15</v>
      </c>
      <c r="L2069" s="2" t="s">
        <v>47</v>
      </c>
      <c r="AH2069" s="2" t="s">
        <v>4698</v>
      </c>
    </row>
    <row r="2070" spans="1:34" x14ac:dyDescent="0.25">
      <c r="A2070" s="2">
        <v>318459</v>
      </c>
      <c r="B2070" s="2" t="s">
        <v>1861</v>
      </c>
      <c r="C2070" s="2" t="s">
        <v>1862</v>
      </c>
      <c r="D2070" s="2" t="s">
        <v>1863</v>
      </c>
      <c r="E2070" s="2" t="s">
        <v>76</v>
      </c>
      <c r="F2070" s="2">
        <v>27860</v>
      </c>
      <c r="G2070" s="2" t="s">
        <v>1864</v>
      </c>
      <c r="H2070" s="2" t="s">
        <v>16</v>
      </c>
      <c r="I2070" s="2" t="s">
        <v>203</v>
      </c>
      <c r="J2070" s="2" t="s">
        <v>1231</v>
      </c>
      <c r="L2070" s="2" t="s">
        <v>18</v>
      </c>
      <c r="V2070" s="2" t="s">
        <v>4600</v>
      </c>
    </row>
    <row r="2071" spans="1:34" x14ac:dyDescent="0.25">
      <c r="A2071" s="2">
        <v>333290</v>
      </c>
      <c r="B2071" s="2" t="s">
        <v>3205</v>
      </c>
      <c r="C2071" s="2" t="s">
        <v>581</v>
      </c>
      <c r="D2071" s="2" t="s">
        <v>834</v>
      </c>
      <c r="E2071" s="2" t="s">
        <v>77</v>
      </c>
      <c r="F2071" s="2">
        <v>35074</v>
      </c>
      <c r="G2071" s="2" t="s">
        <v>418</v>
      </c>
      <c r="H2071" s="2" t="s">
        <v>16</v>
      </c>
      <c r="I2071" s="2" t="s">
        <v>203</v>
      </c>
      <c r="J2071" s="2" t="s">
        <v>1231</v>
      </c>
      <c r="L2071" s="2" t="s">
        <v>18</v>
      </c>
    </row>
    <row r="2072" spans="1:34" x14ac:dyDescent="0.25">
      <c r="A2072" s="2">
        <v>328152</v>
      </c>
      <c r="B2072" s="2" t="s">
        <v>3415</v>
      </c>
      <c r="C2072" s="2" t="s">
        <v>390</v>
      </c>
      <c r="D2072" s="2" t="s">
        <v>759</v>
      </c>
      <c r="E2072" s="2" t="s">
        <v>77</v>
      </c>
      <c r="F2072" s="2">
        <v>33992</v>
      </c>
      <c r="G2072" s="2" t="s">
        <v>408</v>
      </c>
      <c r="H2072" s="2" t="s">
        <v>16</v>
      </c>
      <c r="I2072" s="2" t="s">
        <v>203</v>
      </c>
      <c r="J2072" s="2" t="s">
        <v>1231</v>
      </c>
      <c r="L2072" s="2" t="s">
        <v>30</v>
      </c>
    </row>
    <row r="2073" spans="1:34" x14ac:dyDescent="0.25">
      <c r="A2073" s="2">
        <v>327914</v>
      </c>
      <c r="B2073" s="2" t="s">
        <v>3413</v>
      </c>
      <c r="C2073" s="2" t="s">
        <v>364</v>
      </c>
      <c r="D2073" s="2" t="s">
        <v>506</v>
      </c>
      <c r="E2073" s="2" t="s">
        <v>77</v>
      </c>
      <c r="F2073" s="2">
        <v>34569</v>
      </c>
      <c r="G2073" s="2" t="s">
        <v>3414</v>
      </c>
      <c r="H2073" s="2" t="s">
        <v>16</v>
      </c>
      <c r="I2073" s="2" t="s">
        <v>203</v>
      </c>
      <c r="J2073" s="2" t="s">
        <v>1231</v>
      </c>
      <c r="L2073" s="2" t="s">
        <v>30</v>
      </c>
    </row>
    <row r="2074" spans="1:34" x14ac:dyDescent="0.25">
      <c r="A2074" s="2">
        <v>313459</v>
      </c>
      <c r="B2074" s="2" t="s">
        <v>4647</v>
      </c>
      <c r="C2074" s="2" t="s">
        <v>214</v>
      </c>
      <c r="D2074" s="2" t="s">
        <v>4648</v>
      </c>
      <c r="I2074" s="2" t="s">
        <v>203</v>
      </c>
      <c r="V2074" s="2" t="s">
        <v>4604</v>
      </c>
    </row>
    <row r="2075" spans="1:34" x14ac:dyDescent="0.25">
      <c r="A2075" s="2">
        <v>318970</v>
      </c>
      <c r="B2075" s="2" t="s">
        <v>4627</v>
      </c>
      <c r="C2075" s="2" t="s">
        <v>4628</v>
      </c>
      <c r="D2075" s="2" t="s">
        <v>1368</v>
      </c>
      <c r="I2075" s="2" t="s">
        <v>203</v>
      </c>
      <c r="V2075" s="2" t="s">
        <v>4604</v>
      </c>
    </row>
    <row r="2076" spans="1:34" x14ac:dyDescent="0.25">
      <c r="A2076" s="2">
        <v>313279</v>
      </c>
      <c r="B2076" s="2" t="s">
        <v>1781</v>
      </c>
      <c r="C2076" s="2" t="s">
        <v>214</v>
      </c>
      <c r="D2076" s="2" t="s">
        <v>841</v>
      </c>
      <c r="E2076" s="2" t="s">
        <v>76</v>
      </c>
      <c r="F2076" s="2">
        <v>30929</v>
      </c>
      <c r="G2076" s="2" t="s">
        <v>1782</v>
      </c>
      <c r="H2076" s="2" t="s">
        <v>16</v>
      </c>
      <c r="I2076" s="2" t="s">
        <v>203</v>
      </c>
      <c r="J2076" s="2" t="s">
        <v>15</v>
      </c>
      <c r="L2076" s="2" t="s">
        <v>40</v>
      </c>
      <c r="V2076" s="2" t="s">
        <v>4589</v>
      </c>
    </row>
    <row r="2077" spans="1:34" x14ac:dyDescent="0.25">
      <c r="A2077" s="2">
        <v>321502</v>
      </c>
      <c r="B2077" s="2" t="s">
        <v>1538</v>
      </c>
      <c r="C2077" s="2" t="s">
        <v>729</v>
      </c>
      <c r="D2077" s="2" t="s">
        <v>359</v>
      </c>
      <c r="E2077" s="2" t="s">
        <v>76</v>
      </c>
      <c r="F2077" s="2">
        <v>33036</v>
      </c>
      <c r="G2077" s="2" t="s">
        <v>37</v>
      </c>
      <c r="H2077" s="2" t="s">
        <v>16</v>
      </c>
      <c r="I2077" s="2" t="s">
        <v>203</v>
      </c>
      <c r="J2077" s="2" t="s">
        <v>1231</v>
      </c>
      <c r="L2077" s="2" t="s">
        <v>37</v>
      </c>
      <c r="V2077" s="2" t="s">
        <v>4589</v>
      </c>
    </row>
    <row r="2078" spans="1:34" x14ac:dyDescent="0.25">
      <c r="A2078" s="2">
        <v>315764</v>
      </c>
      <c r="B2078" s="2" t="s">
        <v>1927</v>
      </c>
      <c r="C2078" s="2" t="s">
        <v>252</v>
      </c>
      <c r="D2078" s="2" t="s">
        <v>426</v>
      </c>
      <c r="E2078" s="2" t="s">
        <v>77</v>
      </c>
      <c r="F2078" s="2">
        <v>32978</v>
      </c>
      <c r="G2078" s="2" t="s">
        <v>849</v>
      </c>
      <c r="H2078" s="2" t="s">
        <v>16</v>
      </c>
      <c r="I2078" s="2" t="s">
        <v>203</v>
      </c>
      <c r="J2078" s="2" t="s">
        <v>1231</v>
      </c>
      <c r="L2078" s="2" t="s">
        <v>30</v>
      </c>
      <c r="V2078" s="2" t="s">
        <v>4591</v>
      </c>
    </row>
    <row r="2079" spans="1:34" x14ac:dyDescent="0.25">
      <c r="A2079" s="2">
        <v>315994</v>
      </c>
      <c r="B2079" s="2" t="s">
        <v>1989</v>
      </c>
      <c r="C2079" s="2" t="s">
        <v>410</v>
      </c>
      <c r="D2079" s="2" t="s">
        <v>415</v>
      </c>
      <c r="E2079" s="2" t="s">
        <v>77</v>
      </c>
      <c r="F2079" s="2">
        <v>32143</v>
      </c>
      <c r="G2079" s="2" t="s">
        <v>18</v>
      </c>
      <c r="H2079" s="2" t="s">
        <v>16</v>
      </c>
      <c r="I2079" s="2" t="s">
        <v>203</v>
      </c>
      <c r="J2079" s="2" t="s">
        <v>1231</v>
      </c>
      <c r="L2079" s="2" t="s">
        <v>18</v>
      </c>
      <c r="V2079" s="2" t="s">
        <v>4591</v>
      </c>
    </row>
    <row r="2080" spans="1:34" x14ac:dyDescent="0.25">
      <c r="A2080" s="2">
        <v>321480</v>
      </c>
      <c r="B2080" s="2" t="s">
        <v>4553</v>
      </c>
      <c r="C2080" s="2" t="s">
        <v>448</v>
      </c>
      <c r="D2080" s="2" t="s">
        <v>2395</v>
      </c>
      <c r="E2080" s="2" t="s">
        <v>76</v>
      </c>
      <c r="F2080" s="2">
        <v>31871</v>
      </c>
      <c r="G2080" s="2" t="s">
        <v>4554</v>
      </c>
      <c r="H2080" s="2" t="s">
        <v>16</v>
      </c>
      <c r="I2080" s="2" t="s">
        <v>203</v>
      </c>
      <c r="J2080" s="2" t="s">
        <v>1231</v>
      </c>
      <c r="L2080" s="2" t="s">
        <v>18</v>
      </c>
      <c r="V2080" s="2" t="s">
        <v>4598</v>
      </c>
    </row>
    <row r="2081" spans="1:22" x14ac:dyDescent="0.25">
      <c r="A2081" s="2">
        <v>323077</v>
      </c>
      <c r="B2081" s="2" t="s">
        <v>4621</v>
      </c>
      <c r="C2081" s="2" t="s">
        <v>371</v>
      </c>
      <c r="D2081" s="2" t="s">
        <v>2548</v>
      </c>
      <c r="I2081" s="2" t="s">
        <v>203</v>
      </c>
      <c r="V2081" s="2" t="s">
        <v>4605</v>
      </c>
    </row>
    <row r="2082" spans="1:22" x14ac:dyDescent="0.25">
      <c r="A2082" s="2">
        <v>333269</v>
      </c>
      <c r="B2082" s="2" t="s">
        <v>4613</v>
      </c>
      <c r="C2082" s="2" t="s">
        <v>1091</v>
      </c>
      <c r="D2082" s="2" t="s">
        <v>1397</v>
      </c>
      <c r="I2082" s="2" t="s">
        <v>203</v>
      </c>
      <c r="V2082" s="2" t="s">
        <v>4690</v>
      </c>
    </row>
    <row r="2083" spans="1:22" x14ac:dyDescent="0.25">
      <c r="A2083" s="2">
        <v>329432</v>
      </c>
      <c r="B2083" s="2" t="s">
        <v>3095</v>
      </c>
      <c r="C2083" s="2" t="s">
        <v>214</v>
      </c>
      <c r="D2083" s="2" t="s">
        <v>308</v>
      </c>
      <c r="E2083" s="2" t="s">
        <v>76</v>
      </c>
      <c r="F2083" s="2">
        <v>34354</v>
      </c>
      <c r="G2083" s="2" t="s">
        <v>18</v>
      </c>
      <c r="H2083" s="2" t="s">
        <v>16</v>
      </c>
      <c r="I2083" s="2" t="s">
        <v>203</v>
      </c>
      <c r="J2083" s="2" t="s">
        <v>1231</v>
      </c>
      <c r="L2083" s="2" t="s">
        <v>30</v>
      </c>
      <c r="V2083" s="2" t="s">
        <v>4688</v>
      </c>
    </row>
    <row r="2084" spans="1:22" x14ac:dyDescent="0.25">
      <c r="A2084" s="2">
        <v>300464</v>
      </c>
      <c r="B2084" s="2" t="s">
        <v>1549</v>
      </c>
      <c r="C2084" s="2" t="s">
        <v>301</v>
      </c>
      <c r="E2084" s="2" t="s">
        <v>76</v>
      </c>
      <c r="H2084" s="2" t="s">
        <v>19</v>
      </c>
      <c r="I2084" s="2" t="s">
        <v>203</v>
      </c>
      <c r="V2084" s="2" t="s">
        <v>4600</v>
      </c>
    </row>
    <row r="2085" spans="1:22" x14ac:dyDescent="0.25">
      <c r="A2085" s="2">
        <v>316130</v>
      </c>
      <c r="B2085" s="2" t="s">
        <v>4639</v>
      </c>
      <c r="C2085" s="2" t="s">
        <v>246</v>
      </c>
      <c r="D2085" s="2" t="s">
        <v>368</v>
      </c>
      <c r="I2085" s="2" t="s">
        <v>203</v>
      </c>
      <c r="V2085" s="2" t="s">
        <v>4600</v>
      </c>
    </row>
    <row r="2086" spans="1:22" x14ac:dyDescent="0.25">
      <c r="A2086" s="2">
        <v>320148</v>
      </c>
      <c r="B2086" s="2" t="s">
        <v>1992</v>
      </c>
      <c r="C2086" s="2" t="s">
        <v>666</v>
      </c>
      <c r="D2086" s="2" t="s">
        <v>368</v>
      </c>
      <c r="E2086" s="2" t="s">
        <v>76</v>
      </c>
      <c r="F2086" s="2">
        <v>34200</v>
      </c>
      <c r="G2086" s="2" t="s">
        <v>18</v>
      </c>
      <c r="H2086" s="2" t="s">
        <v>16</v>
      </c>
      <c r="I2086" s="2" t="s">
        <v>203</v>
      </c>
      <c r="J2086" s="2" t="s">
        <v>1231</v>
      </c>
      <c r="L2086" s="2" t="s">
        <v>73</v>
      </c>
      <c r="V2086" s="2" t="s">
        <v>4600</v>
      </c>
    </row>
    <row r="2087" spans="1:22" x14ac:dyDescent="0.25">
      <c r="A2087" s="2">
        <v>325370</v>
      </c>
      <c r="B2087" s="2" t="s">
        <v>1551</v>
      </c>
      <c r="C2087" s="2" t="s">
        <v>1552</v>
      </c>
      <c r="D2087" s="2" t="s">
        <v>338</v>
      </c>
      <c r="E2087" s="2" t="s">
        <v>77</v>
      </c>
      <c r="F2087" s="2">
        <v>31814</v>
      </c>
      <c r="G2087" s="2" t="s">
        <v>1553</v>
      </c>
      <c r="H2087" s="2" t="s">
        <v>16</v>
      </c>
      <c r="I2087" s="2" t="s">
        <v>203</v>
      </c>
      <c r="J2087" s="2" t="s">
        <v>1231</v>
      </c>
      <c r="L2087" s="2" t="s">
        <v>70</v>
      </c>
      <c r="V2087" s="2" t="s">
        <v>4600</v>
      </c>
    </row>
    <row r="2088" spans="1:22" x14ac:dyDescent="0.25">
      <c r="A2088" s="2">
        <v>326802</v>
      </c>
      <c r="B2088" s="2" t="s">
        <v>4617</v>
      </c>
      <c r="C2088" s="2" t="s">
        <v>243</v>
      </c>
      <c r="D2088" s="2" t="s">
        <v>587</v>
      </c>
      <c r="I2088" s="2" t="s">
        <v>203</v>
      </c>
      <c r="V2088" s="2" t="s">
        <v>4600</v>
      </c>
    </row>
    <row r="2089" spans="1:22" x14ac:dyDescent="0.25">
      <c r="A2089" s="2">
        <v>329546</v>
      </c>
      <c r="B2089" s="2" t="s">
        <v>2040</v>
      </c>
      <c r="C2089" s="2" t="s">
        <v>2041</v>
      </c>
      <c r="D2089" s="2" t="s">
        <v>2042</v>
      </c>
      <c r="E2089" s="2" t="s">
        <v>77</v>
      </c>
      <c r="F2089" s="2">
        <v>29322</v>
      </c>
      <c r="G2089" s="2" t="s">
        <v>213</v>
      </c>
      <c r="H2089" s="2" t="s">
        <v>16</v>
      </c>
      <c r="I2089" s="2" t="s">
        <v>203</v>
      </c>
      <c r="V2089" s="2" t="s">
        <v>4600</v>
      </c>
    </row>
    <row r="2090" spans="1:22" x14ac:dyDescent="0.25">
      <c r="A2090" s="2">
        <v>306910</v>
      </c>
      <c r="B2090" s="2" t="s">
        <v>2001</v>
      </c>
      <c r="C2090" s="2" t="s">
        <v>1508</v>
      </c>
      <c r="D2090" s="2" t="s">
        <v>2002</v>
      </c>
      <c r="E2090" s="2" t="s">
        <v>76</v>
      </c>
      <c r="F2090" s="2">
        <v>30883</v>
      </c>
      <c r="G2090" s="2" t="s">
        <v>213</v>
      </c>
      <c r="H2090" s="2" t="s">
        <v>16</v>
      </c>
      <c r="I2090" s="2" t="s">
        <v>203</v>
      </c>
      <c r="J2090" s="2" t="s">
        <v>1231</v>
      </c>
      <c r="L2090" s="2" t="s">
        <v>18</v>
      </c>
      <c r="V2090" s="2" t="s">
        <v>4601</v>
      </c>
    </row>
    <row r="2091" spans="1:22" x14ac:dyDescent="0.25">
      <c r="A2091" s="2">
        <v>323178</v>
      </c>
      <c r="B2091" s="2" t="s">
        <v>1481</v>
      </c>
      <c r="C2091" s="2" t="s">
        <v>334</v>
      </c>
      <c r="D2091" s="2" t="s">
        <v>1482</v>
      </c>
      <c r="E2091" s="2" t="s">
        <v>76</v>
      </c>
      <c r="F2091" s="2">
        <v>27931</v>
      </c>
      <c r="G2091" s="2" t="s">
        <v>1483</v>
      </c>
      <c r="H2091" s="2" t="s">
        <v>16</v>
      </c>
      <c r="I2091" s="2" t="s">
        <v>203</v>
      </c>
      <c r="J2091" s="2" t="s">
        <v>1231</v>
      </c>
      <c r="L2091" s="2" t="s">
        <v>30</v>
      </c>
      <c r="V2091" s="2" t="s">
        <v>4601</v>
      </c>
    </row>
    <row r="2092" spans="1:22" x14ac:dyDescent="0.25">
      <c r="A2092" s="2">
        <v>326710</v>
      </c>
      <c r="B2092" s="2" t="s">
        <v>1793</v>
      </c>
      <c r="C2092" s="2" t="s">
        <v>623</v>
      </c>
      <c r="D2092" s="2" t="s">
        <v>315</v>
      </c>
      <c r="E2092" s="2" t="s">
        <v>77</v>
      </c>
      <c r="F2092" s="2">
        <v>32655</v>
      </c>
      <c r="G2092" s="2" t="s">
        <v>18</v>
      </c>
      <c r="H2092" s="2" t="s">
        <v>16</v>
      </c>
      <c r="I2092" s="2" t="s">
        <v>203</v>
      </c>
      <c r="J2092" s="2" t="s">
        <v>1231</v>
      </c>
      <c r="L2092" s="2" t="s">
        <v>18</v>
      </c>
      <c r="V2092" s="2" t="s">
        <v>4601</v>
      </c>
    </row>
    <row r="2093" spans="1:22" x14ac:dyDescent="0.25">
      <c r="A2093" s="2">
        <v>329705</v>
      </c>
      <c r="B2093" s="2" t="s">
        <v>2003</v>
      </c>
      <c r="C2093" s="2" t="s">
        <v>986</v>
      </c>
      <c r="D2093" s="2" t="s">
        <v>295</v>
      </c>
      <c r="E2093" s="2" t="s">
        <v>77</v>
      </c>
      <c r="F2093" s="2">
        <v>35460</v>
      </c>
      <c r="G2093" s="2" t="s">
        <v>2004</v>
      </c>
      <c r="H2093" s="2" t="s">
        <v>16</v>
      </c>
      <c r="I2093" s="2" t="s">
        <v>203</v>
      </c>
      <c r="J2093" s="2" t="s">
        <v>1231</v>
      </c>
      <c r="L2093" s="2" t="s">
        <v>18</v>
      </c>
      <c r="V2093" s="2" t="s">
        <v>4601</v>
      </c>
    </row>
    <row r="2094" spans="1:22" x14ac:dyDescent="0.25">
      <c r="A2094" s="2">
        <v>333596</v>
      </c>
      <c r="B2094" s="2" t="s">
        <v>1943</v>
      </c>
      <c r="C2094" s="2" t="s">
        <v>456</v>
      </c>
      <c r="D2094" s="2" t="s">
        <v>234</v>
      </c>
      <c r="E2094" s="2" t="s">
        <v>77</v>
      </c>
      <c r="F2094" s="2">
        <v>33383</v>
      </c>
      <c r="G2094" s="2" t="s">
        <v>213</v>
      </c>
      <c r="H2094" s="2" t="s">
        <v>16</v>
      </c>
      <c r="I2094" s="2" t="s">
        <v>203</v>
      </c>
      <c r="J2094" s="2" t="s">
        <v>1231</v>
      </c>
      <c r="L2094" s="2" t="s">
        <v>18</v>
      </c>
      <c r="V2094" s="2" t="s">
        <v>4601</v>
      </c>
    </row>
    <row r="2095" spans="1:22" x14ac:dyDescent="0.25">
      <c r="A2095" s="2">
        <v>339618</v>
      </c>
      <c r="B2095" s="2" t="s">
        <v>4560</v>
      </c>
      <c r="C2095" s="2" t="s">
        <v>663</v>
      </c>
      <c r="D2095" s="2" t="s">
        <v>450</v>
      </c>
      <c r="I2095" s="2" t="s">
        <v>203</v>
      </c>
      <c r="V2095" s="2" t="s">
        <v>4601</v>
      </c>
    </row>
    <row r="2096" spans="1:22" x14ac:dyDescent="0.25">
      <c r="A2096" s="2">
        <v>304372</v>
      </c>
      <c r="B2096" s="2" t="s">
        <v>2009</v>
      </c>
      <c r="C2096" s="2" t="s">
        <v>229</v>
      </c>
      <c r="D2096" s="2" t="s">
        <v>314</v>
      </c>
      <c r="E2096" s="2" t="s">
        <v>76</v>
      </c>
      <c r="F2096" s="2">
        <v>30379</v>
      </c>
      <c r="G2096" s="2" t="s">
        <v>408</v>
      </c>
      <c r="H2096" s="2" t="s">
        <v>16</v>
      </c>
      <c r="I2096" s="2" t="s">
        <v>203</v>
      </c>
      <c r="J2096" s="2" t="s">
        <v>1231</v>
      </c>
      <c r="L2096" s="2" t="s">
        <v>30</v>
      </c>
      <c r="V2096" s="2" t="s">
        <v>4599</v>
      </c>
    </row>
    <row r="2097" spans="1:22" x14ac:dyDescent="0.25">
      <c r="A2097" s="2">
        <v>311575</v>
      </c>
      <c r="B2097" s="2" t="s">
        <v>4652</v>
      </c>
      <c r="C2097" s="2" t="s">
        <v>229</v>
      </c>
      <c r="D2097" s="2" t="s">
        <v>1499</v>
      </c>
      <c r="I2097" s="2" t="s">
        <v>203</v>
      </c>
      <c r="V2097" s="2" t="s">
        <v>4599</v>
      </c>
    </row>
    <row r="2098" spans="1:22" x14ac:dyDescent="0.25">
      <c r="A2098" s="2">
        <v>321476</v>
      </c>
      <c r="B2098" s="2" t="s">
        <v>1949</v>
      </c>
      <c r="C2098" s="2" t="s">
        <v>255</v>
      </c>
      <c r="D2098" s="2" t="s">
        <v>1950</v>
      </c>
      <c r="E2098" s="2" t="s">
        <v>76</v>
      </c>
      <c r="F2098" s="2">
        <v>33278</v>
      </c>
      <c r="G2098" s="2" t="s">
        <v>18</v>
      </c>
      <c r="H2098" s="2" t="s">
        <v>16</v>
      </c>
      <c r="I2098" s="2" t="s">
        <v>203</v>
      </c>
      <c r="J2098" s="2" t="s">
        <v>1231</v>
      </c>
      <c r="L2098" s="2" t="s">
        <v>18</v>
      </c>
      <c r="V2098" s="2" t="s">
        <v>4599</v>
      </c>
    </row>
    <row r="2099" spans="1:22" x14ac:dyDescent="0.25">
      <c r="A2099" s="2">
        <v>323101</v>
      </c>
      <c r="B2099" s="2" t="s">
        <v>2252</v>
      </c>
      <c r="C2099" s="2" t="s">
        <v>2465</v>
      </c>
      <c r="D2099" s="2" t="s">
        <v>480</v>
      </c>
      <c r="I2099" s="2" t="s">
        <v>203</v>
      </c>
      <c r="V2099" s="2" t="s">
        <v>4599</v>
      </c>
    </row>
    <row r="2100" spans="1:22" x14ac:dyDescent="0.25">
      <c r="A2100" s="2">
        <v>323915</v>
      </c>
      <c r="B2100" s="2" t="s">
        <v>2047</v>
      </c>
      <c r="C2100" s="2" t="s">
        <v>214</v>
      </c>
      <c r="D2100" s="2" t="s">
        <v>241</v>
      </c>
      <c r="E2100" s="2" t="s">
        <v>76</v>
      </c>
      <c r="F2100" s="2">
        <v>31472</v>
      </c>
      <c r="G2100" s="2" t="s">
        <v>47</v>
      </c>
      <c r="H2100" s="2" t="s">
        <v>16</v>
      </c>
      <c r="I2100" s="2" t="s">
        <v>203</v>
      </c>
      <c r="J2100" s="2" t="s">
        <v>1231</v>
      </c>
      <c r="L2100" s="2" t="s">
        <v>18</v>
      </c>
      <c r="V2100" s="2" t="s">
        <v>4599</v>
      </c>
    </row>
    <row r="2101" spans="1:22" x14ac:dyDescent="0.25">
      <c r="A2101" s="2">
        <v>328014</v>
      </c>
      <c r="B2101" s="2" t="s">
        <v>1484</v>
      </c>
      <c r="C2101" s="2" t="s">
        <v>246</v>
      </c>
      <c r="D2101" s="2" t="s">
        <v>863</v>
      </c>
      <c r="E2101" s="2" t="s">
        <v>76</v>
      </c>
      <c r="F2101" s="2">
        <v>32118</v>
      </c>
      <c r="G2101" s="2" t="s">
        <v>1485</v>
      </c>
      <c r="H2101" s="2" t="s">
        <v>16</v>
      </c>
      <c r="I2101" s="2" t="s">
        <v>203</v>
      </c>
      <c r="J2101" s="2" t="s">
        <v>1231</v>
      </c>
      <c r="L2101" s="2" t="s">
        <v>18</v>
      </c>
      <c r="V2101" s="2" t="s">
        <v>4599</v>
      </c>
    </row>
    <row r="2102" spans="1:22" x14ac:dyDescent="0.25">
      <c r="A2102" s="2">
        <v>329227</v>
      </c>
      <c r="B2102" s="2" t="s">
        <v>1699</v>
      </c>
      <c r="C2102" s="2" t="s">
        <v>791</v>
      </c>
      <c r="D2102" s="2" t="s">
        <v>530</v>
      </c>
      <c r="E2102" s="2" t="s">
        <v>76</v>
      </c>
      <c r="F2102" s="2">
        <v>35121</v>
      </c>
      <c r="G2102" s="2" t="s">
        <v>18</v>
      </c>
      <c r="H2102" s="2" t="s">
        <v>16</v>
      </c>
      <c r="I2102" s="2" t="s">
        <v>203</v>
      </c>
      <c r="J2102" s="2" t="s">
        <v>1231</v>
      </c>
      <c r="L2102" s="2" t="s">
        <v>18</v>
      </c>
      <c r="V2102" s="2" t="s">
        <v>4599</v>
      </c>
    </row>
    <row r="2103" spans="1:22" x14ac:dyDescent="0.25">
      <c r="A2103" s="2">
        <v>329819</v>
      </c>
      <c r="B2103" s="2" t="s">
        <v>1596</v>
      </c>
      <c r="C2103" s="2" t="s">
        <v>229</v>
      </c>
      <c r="D2103" s="2" t="s">
        <v>392</v>
      </c>
      <c r="E2103" s="2" t="s">
        <v>77</v>
      </c>
      <c r="F2103" s="2">
        <v>28704</v>
      </c>
      <c r="G2103" s="2" t="s">
        <v>213</v>
      </c>
      <c r="H2103" s="2" t="s">
        <v>16</v>
      </c>
      <c r="I2103" s="2" t="s">
        <v>203</v>
      </c>
      <c r="J2103" s="2" t="s">
        <v>1231</v>
      </c>
      <c r="L2103" s="2" t="s">
        <v>18</v>
      </c>
      <c r="V2103" s="2" t="s">
        <v>4599</v>
      </c>
    </row>
    <row r="2104" spans="1:22" x14ac:dyDescent="0.25">
      <c r="A2104" s="2">
        <v>333416</v>
      </c>
      <c r="B2104" s="2" t="s">
        <v>1592</v>
      </c>
      <c r="C2104" s="2" t="s">
        <v>1040</v>
      </c>
      <c r="D2104" s="2" t="s">
        <v>283</v>
      </c>
      <c r="E2104" s="2" t="s">
        <v>77</v>
      </c>
      <c r="F2104" s="2">
        <v>35231</v>
      </c>
      <c r="G2104" s="2" t="s">
        <v>18</v>
      </c>
      <c r="H2104" s="2" t="s">
        <v>16</v>
      </c>
      <c r="I2104" s="2" t="s">
        <v>203</v>
      </c>
      <c r="J2104" s="2" t="s">
        <v>1231</v>
      </c>
      <c r="L2104" s="2" t="s">
        <v>18</v>
      </c>
      <c r="V2104" s="2" t="s">
        <v>4599</v>
      </c>
    </row>
    <row r="2105" spans="1:22" x14ac:dyDescent="0.25">
      <c r="A2105" s="2">
        <v>305654</v>
      </c>
      <c r="B2105" s="2" t="s">
        <v>2010</v>
      </c>
      <c r="C2105" s="2" t="s">
        <v>1043</v>
      </c>
      <c r="D2105" s="2" t="s">
        <v>2011</v>
      </c>
      <c r="E2105" s="2" t="s">
        <v>76</v>
      </c>
      <c r="F2105" s="2">
        <v>30413</v>
      </c>
      <c r="G2105" s="2" t="s">
        <v>819</v>
      </c>
      <c r="H2105" s="2" t="s">
        <v>16</v>
      </c>
      <c r="I2105" s="2" t="s">
        <v>203</v>
      </c>
      <c r="J2105" s="2" t="s">
        <v>1231</v>
      </c>
      <c r="L2105" s="2" t="s">
        <v>30</v>
      </c>
      <c r="V2105" s="2" t="s">
        <v>4602</v>
      </c>
    </row>
    <row r="2106" spans="1:22" x14ac:dyDescent="0.25">
      <c r="A2106" s="2">
        <v>337258</v>
      </c>
      <c r="B2106" s="2" t="s">
        <v>1618</v>
      </c>
      <c r="C2106" s="2" t="s">
        <v>297</v>
      </c>
      <c r="D2106" s="2" t="s">
        <v>1619</v>
      </c>
      <c r="E2106" s="2" t="s">
        <v>77</v>
      </c>
      <c r="F2106" s="2">
        <v>34700</v>
      </c>
      <c r="G2106" s="2" t="s">
        <v>18</v>
      </c>
      <c r="H2106" s="2" t="s">
        <v>16</v>
      </c>
      <c r="I2106" s="2" t="s">
        <v>203</v>
      </c>
      <c r="J2106" s="2" t="s">
        <v>1231</v>
      </c>
      <c r="L2106" s="2" t="s">
        <v>18</v>
      </c>
      <c r="V2106" s="2" t="s">
        <v>4602</v>
      </c>
    </row>
    <row r="2107" spans="1:22" x14ac:dyDescent="0.25">
      <c r="A2107" s="2">
        <v>320030</v>
      </c>
      <c r="B2107" s="2" t="s">
        <v>2970</v>
      </c>
      <c r="C2107" s="2" t="s">
        <v>780</v>
      </c>
      <c r="D2107" s="2" t="s">
        <v>283</v>
      </c>
      <c r="E2107" s="2" t="s">
        <v>77</v>
      </c>
      <c r="F2107" s="2">
        <v>33240</v>
      </c>
      <c r="G2107" s="2" t="s">
        <v>18</v>
      </c>
      <c r="H2107" s="2" t="s">
        <v>16</v>
      </c>
      <c r="I2107" s="2" t="s">
        <v>203</v>
      </c>
      <c r="J2107" s="2" t="s">
        <v>1231</v>
      </c>
      <c r="L2107" s="2" t="s">
        <v>30</v>
      </c>
      <c r="V2107" s="2" t="s">
        <v>4687</v>
      </c>
    </row>
    <row r="2108" spans="1:22" x14ac:dyDescent="0.25">
      <c r="A2108" s="2">
        <v>320643</v>
      </c>
      <c r="B2108" s="2" t="s">
        <v>3198</v>
      </c>
      <c r="C2108" s="2" t="s">
        <v>780</v>
      </c>
      <c r="D2108" s="2" t="s">
        <v>295</v>
      </c>
      <c r="E2108" s="2" t="s">
        <v>76</v>
      </c>
      <c r="F2108" s="2">
        <v>31999</v>
      </c>
      <c r="G2108" s="2" t="s">
        <v>18</v>
      </c>
      <c r="H2108" s="2" t="s">
        <v>19</v>
      </c>
      <c r="I2108" s="2" t="s">
        <v>203</v>
      </c>
      <c r="J2108" s="2" t="s">
        <v>15</v>
      </c>
      <c r="L2108" s="2" t="s">
        <v>18</v>
      </c>
      <c r="V2108" s="2" t="s">
        <v>4687</v>
      </c>
    </row>
    <row r="2109" spans="1:22" x14ac:dyDescent="0.25">
      <c r="A2109" s="2">
        <v>320818</v>
      </c>
      <c r="B2109" s="2" t="s">
        <v>2619</v>
      </c>
      <c r="C2109" s="2" t="s">
        <v>1076</v>
      </c>
      <c r="D2109" s="2" t="s">
        <v>1247</v>
      </c>
      <c r="E2109" s="2" t="s">
        <v>76</v>
      </c>
      <c r="H2109" s="2" t="s">
        <v>16</v>
      </c>
      <c r="I2109" s="2" t="s">
        <v>203</v>
      </c>
      <c r="V2109" s="2" t="s">
        <v>4687</v>
      </c>
    </row>
    <row r="2110" spans="1:22" x14ac:dyDescent="0.25">
      <c r="A2110" s="2">
        <v>322146</v>
      </c>
      <c r="B2110" s="2" t="s">
        <v>2757</v>
      </c>
      <c r="C2110" s="2" t="s">
        <v>982</v>
      </c>
      <c r="D2110" s="2" t="s">
        <v>232</v>
      </c>
      <c r="E2110" s="2" t="s">
        <v>76</v>
      </c>
      <c r="F2110" s="2">
        <v>27000</v>
      </c>
      <c r="G2110" s="2" t="s">
        <v>2758</v>
      </c>
      <c r="H2110" s="2" t="s">
        <v>16</v>
      </c>
      <c r="I2110" s="2" t="s">
        <v>203</v>
      </c>
      <c r="J2110" s="2" t="s">
        <v>1231</v>
      </c>
      <c r="L2110" s="2" t="s">
        <v>61</v>
      </c>
      <c r="V2110" s="2" t="s">
        <v>4687</v>
      </c>
    </row>
    <row r="2111" spans="1:22" x14ac:dyDescent="0.25">
      <c r="A2111" s="2">
        <v>326253</v>
      </c>
      <c r="B2111" s="2" t="s">
        <v>2846</v>
      </c>
      <c r="C2111" s="2" t="s">
        <v>735</v>
      </c>
      <c r="D2111" s="2" t="s">
        <v>587</v>
      </c>
      <c r="E2111" s="2" t="s">
        <v>77</v>
      </c>
      <c r="H2111" s="2" t="s">
        <v>16</v>
      </c>
      <c r="I2111" s="2" t="s">
        <v>203</v>
      </c>
      <c r="V2111" s="2" t="s">
        <v>4687</v>
      </c>
    </row>
    <row r="2112" spans="1:22" x14ac:dyDescent="0.25">
      <c r="A2112" s="2">
        <v>329228</v>
      </c>
      <c r="B2112" s="2" t="s">
        <v>3099</v>
      </c>
      <c r="C2112" s="2" t="s">
        <v>974</v>
      </c>
      <c r="D2112" s="2" t="s">
        <v>573</v>
      </c>
      <c r="E2112" s="2" t="s">
        <v>76</v>
      </c>
      <c r="F2112" s="2">
        <v>31128</v>
      </c>
      <c r="G2112" s="2" t="s">
        <v>1978</v>
      </c>
      <c r="H2112" s="2" t="s">
        <v>16</v>
      </c>
      <c r="I2112" s="2" t="s">
        <v>203</v>
      </c>
      <c r="J2112" s="2" t="s">
        <v>1231</v>
      </c>
      <c r="L2112" s="2" t="s">
        <v>70</v>
      </c>
      <c r="V2112" s="2" t="s">
        <v>4687</v>
      </c>
    </row>
    <row r="2113" spans="1:22" x14ac:dyDescent="0.25">
      <c r="A2113" s="2">
        <v>329305</v>
      </c>
      <c r="B2113" s="2" t="s">
        <v>3100</v>
      </c>
      <c r="C2113" s="2" t="s">
        <v>3101</v>
      </c>
      <c r="D2113" s="2" t="s">
        <v>907</v>
      </c>
      <c r="E2113" s="2" t="s">
        <v>76</v>
      </c>
      <c r="F2113" s="2">
        <v>35920</v>
      </c>
      <c r="G2113" s="2" t="s">
        <v>67</v>
      </c>
      <c r="H2113" s="2" t="s">
        <v>16</v>
      </c>
      <c r="I2113" s="2" t="s">
        <v>203</v>
      </c>
      <c r="J2113" s="2" t="s">
        <v>1231</v>
      </c>
      <c r="L2113" s="2" t="s">
        <v>67</v>
      </c>
      <c r="V2113" s="2" t="s">
        <v>4687</v>
      </c>
    </row>
    <row r="2114" spans="1:22" x14ac:dyDescent="0.25">
      <c r="A2114" s="2">
        <v>331694</v>
      </c>
      <c r="B2114" s="2" t="s">
        <v>3420</v>
      </c>
      <c r="C2114" s="2" t="s">
        <v>246</v>
      </c>
      <c r="D2114" s="2" t="s">
        <v>534</v>
      </c>
      <c r="E2114" s="2" t="s">
        <v>77</v>
      </c>
      <c r="F2114" s="2">
        <v>34175</v>
      </c>
      <c r="G2114" s="2" t="s">
        <v>945</v>
      </c>
      <c r="H2114" s="2" t="s">
        <v>16</v>
      </c>
      <c r="I2114" s="2" t="s">
        <v>203</v>
      </c>
      <c r="J2114" s="2" t="s">
        <v>1231</v>
      </c>
      <c r="L2114" s="2" t="s">
        <v>30</v>
      </c>
      <c r="V2114" s="2" t="s">
        <v>4687</v>
      </c>
    </row>
    <row r="2115" spans="1:22" x14ac:dyDescent="0.25">
      <c r="A2115" s="2">
        <v>332548</v>
      </c>
      <c r="B2115" s="2" t="s">
        <v>2394</v>
      </c>
      <c r="C2115" s="2" t="s">
        <v>823</v>
      </c>
      <c r="D2115" s="2" t="s">
        <v>216</v>
      </c>
      <c r="E2115" s="2" t="s">
        <v>77</v>
      </c>
      <c r="F2115" s="2">
        <v>36383</v>
      </c>
      <c r="G2115" s="2" t="s">
        <v>70</v>
      </c>
      <c r="H2115" s="2" t="s">
        <v>16</v>
      </c>
      <c r="I2115" s="2" t="s">
        <v>203</v>
      </c>
      <c r="J2115" s="2" t="s">
        <v>1231</v>
      </c>
      <c r="L2115" s="2" t="s">
        <v>70</v>
      </c>
      <c r="V2115" s="2" t="s">
        <v>4687</v>
      </c>
    </row>
    <row r="2116" spans="1:22" x14ac:dyDescent="0.25">
      <c r="A2116" s="2">
        <v>332563</v>
      </c>
      <c r="B2116" s="2" t="s">
        <v>3083</v>
      </c>
      <c r="C2116" s="2" t="s">
        <v>221</v>
      </c>
      <c r="D2116" s="2" t="s">
        <v>3084</v>
      </c>
      <c r="E2116" s="2" t="s">
        <v>76</v>
      </c>
      <c r="F2116" s="2">
        <v>31212</v>
      </c>
      <c r="G2116" s="2" t="s">
        <v>1983</v>
      </c>
      <c r="H2116" s="2" t="s">
        <v>16</v>
      </c>
      <c r="I2116" s="2" t="s">
        <v>203</v>
      </c>
      <c r="J2116" s="2" t="s">
        <v>15</v>
      </c>
      <c r="L2116" s="2" t="s">
        <v>61</v>
      </c>
      <c r="V2116" s="2" t="s">
        <v>4687</v>
      </c>
    </row>
    <row r="2117" spans="1:22" x14ac:dyDescent="0.25">
      <c r="A2117" s="2">
        <v>333384</v>
      </c>
      <c r="B2117" s="2" t="s">
        <v>3423</v>
      </c>
      <c r="C2117" s="2" t="s">
        <v>253</v>
      </c>
      <c r="D2117" s="2" t="s">
        <v>340</v>
      </c>
      <c r="E2117" s="2" t="s">
        <v>77</v>
      </c>
      <c r="F2117" s="2">
        <v>33867</v>
      </c>
      <c r="G2117" s="2" t="s">
        <v>18</v>
      </c>
      <c r="H2117" s="2" t="s">
        <v>16</v>
      </c>
      <c r="I2117" s="2" t="s">
        <v>203</v>
      </c>
      <c r="V2117" s="2" t="s">
        <v>4687</v>
      </c>
    </row>
    <row r="2118" spans="1:22" x14ac:dyDescent="0.25">
      <c r="A2118" s="2">
        <v>333407</v>
      </c>
      <c r="B2118" s="2" t="s">
        <v>2761</v>
      </c>
      <c r="C2118" s="2" t="s">
        <v>214</v>
      </c>
      <c r="D2118" s="2" t="s">
        <v>2762</v>
      </c>
      <c r="E2118" s="2" t="s">
        <v>77</v>
      </c>
      <c r="F2118" s="2">
        <v>33982</v>
      </c>
      <c r="G2118" s="2" t="s">
        <v>18</v>
      </c>
      <c r="H2118" s="2" t="s">
        <v>16</v>
      </c>
      <c r="I2118" s="2" t="s">
        <v>203</v>
      </c>
      <c r="J2118" s="2" t="s">
        <v>1231</v>
      </c>
      <c r="L2118" s="2" t="s">
        <v>58</v>
      </c>
      <c r="V2118" s="2" t="s">
        <v>4687</v>
      </c>
    </row>
    <row r="2119" spans="1:22" x14ac:dyDescent="0.25">
      <c r="A2119" s="2">
        <v>333980</v>
      </c>
      <c r="B2119" s="2" t="s">
        <v>2468</v>
      </c>
      <c r="C2119" s="2" t="s">
        <v>252</v>
      </c>
      <c r="D2119" s="2" t="s">
        <v>880</v>
      </c>
      <c r="E2119" s="2" t="s">
        <v>76</v>
      </c>
      <c r="H2119" s="2" t="s">
        <v>16</v>
      </c>
      <c r="I2119" s="2" t="s">
        <v>203</v>
      </c>
      <c r="V2119" s="2" t="s">
        <v>4687</v>
      </c>
    </row>
    <row r="2120" spans="1:22" x14ac:dyDescent="0.25">
      <c r="A2120" s="2">
        <v>334646</v>
      </c>
      <c r="B2120" s="2" t="s">
        <v>2732</v>
      </c>
      <c r="C2120" s="2" t="s">
        <v>294</v>
      </c>
      <c r="D2120" s="2" t="s">
        <v>392</v>
      </c>
      <c r="E2120" s="2" t="s">
        <v>77</v>
      </c>
      <c r="F2120" s="2">
        <v>33056</v>
      </c>
      <c r="G2120" s="2" t="s">
        <v>18</v>
      </c>
      <c r="H2120" s="2" t="s">
        <v>16</v>
      </c>
      <c r="I2120" s="2" t="s">
        <v>203</v>
      </c>
      <c r="J2120" s="2" t="s">
        <v>15</v>
      </c>
      <c r="L2120" s="2" t="s">
        <v>18</v>
      </c>
      <c r="V2120" s="2" t="s">
        <v>4687</v>
      </c>
    </row>
    <row r="2121" spans="1:22" x14ac:dyDescent="0.25">
      <c r="A2121" s="2">
        <v>334809</v>
      </c>
      <c r="B2121" s="2" t="s">
        <v>3432</v>
      </c>
      <c r="C2121" s="2" t="s">
        <v>262</v>
      </c>
      <c r="D2121" s="2" t="s">
        <v>367</v>
      </c>
      <c r="E2121" s="2" t="s">
        <v>77</v>
      </c>
      <c r="F2121" s="2">
        <v>32983</v>
      </c>
      <c r="G2121" s="2" t="s">
        <v>18</v>
      </c>
      <c r="H2121" s="2" t="s">
        <v>16</v>
      </c>
      <c r="I2121" s="2" t="s">
        <v>203</v>
      </c>
      <c r="J2121" s="2" t="s">
        <v>1231</v>
      </c>
      <c r="L2121" s="2" t="s">
        <v>18</v>
      </c>
      <c r="V2121" s="2" t="s">
        <v>4687</v>
      </c>
    </row>
    <row r="2122" spans="1:22" x14ac:dyDescent="0.25">
      <c r="A2122" s="2">
        <v>337132</v>
      </c>
      <c r="B2122" s="2" t="s">
        <v>3227</v>
      </c>
      <c r="C2122" s="2" t="s">
        <v>397</v>
      </c>
      <c r="D2122" s="2" t="s">
        <v>278</v>
      </c>
      <c r="E2122" s="2" t="s">
        <v>76</v>
      </c>
      <c r="F2122" s="2">
        <v>35796</v>
      </c>
      <c r="G2122" s="2" t="s">
        <v>418</v>
      </c>
      <c r="H2122" s="2" t="s">
        <v>16</v>
      </c>
      <c r="I2122" s="2" t="s">
        <v>203</v>
      </c>
      <c r="J2122" s="2" t="s">
        <v>1231</v>
      </c>
      <c r="L2122" s="2" t="s">
        <v>18</v>
      </c>
      <c r="V2122" s="2" t="s">
        <v>4687</v>
      </c>
    </row>
    <row r="2123" spans="1:22" x14ac:dyDescent="0.25">
      <c r="A2123" s="2">
        <v>338293</v>
      </c>
      <c r="B2123" s="2" t="s">
        <v>2791</v>
      </c>
      <c r="C2123" s="2" t="s">
        <v>2792</v>
      </c>
      <c r="D2123" s="2" t="s">
        <v>2793</v>
      </c>
      <c r="E2123" s="2" t="s">
        <v>76</v>
      </c>
      <c r="H2123" s="2" t="s">
        <v>16</v>
      </c>
      <c r="I2123" s="2" t="s">
        <v>203</v>
      </c>
      <c r="V2123" s="2" t="s">
        <v>4687</v>
      </c>
    </row>
    <row r="2124" spans="1:22" x14ac:dyDescent="0.25">
      <c r="A2124" s="2">
        <v>326331</v>
      </c>
      <c r="B2124" s="2" t="s">
        <v>1909</v>
      </c>
      <c r="C2124" s="2" t="s">
        <v>1910</v>
      </c>
      <c r="D2124" s="2" t="s">
        <v>417</v>
      </c>
      <c r="E2124" s="2" t="s">
        <v>77</v>
      </c>
      <c r="F2124" s="2">
        <v>33979</v>
      </c>
      <c r="G2124" s="2" t="s">
        <v>18</v>
      </c>
      <c r="H2124" s="2" t="s">
        <v>16</v>
      </c>
      <c r="I2124" s="2" t="s">
        <v>203</v>
      </c>
      <c r="J2124" s="2" t="s">
        <v>1231</v>
      </c>
      <c r="L2124" s="2" t="s">
        <v>18</v>
      </c>
      <c r="V2124" s="2" t="s">
        <v>4588</v>
      </c>
    </row>
    <row r="2125" spans="1:22" x14ac:dyDescent="0.25">
      <c r="A2125" s="2">
        <v>326916</v>
      </c>
      <c r="B2125" s="2" t="s">
        <v>1969</v>
      </c>
      <c r="C2125" s="2" t="s">
        <v>379</v>
      </c>
      <c r="D2125" s="2" t="s">
        <v>288</v>
      </c>
      <c r="E2125" s="2" t="s">
        <v>77</v>
      </c>
      <c r="F2125" s="2">
        <v>30321</v>
      </c>
      <c r="G2125" s="2" t="s">
        <v>742</v>
      </c>
      <c r="H2125" s="2" t="s">
        <v>16</v>
      </c>
      <c r="I2125" s="2" t="s">
        <v>203</v>
      </c>
      <c r="J2125" s="2" t="s">
        <v>1231</v>
      </c>
      <c r="L2125" s="2" t="s">
        <v>18</v>
      </c>
      <c r="V2125" s="2" t="s">
        <v>4588</v>
      </c>
    </row>
    <row r="2126" spans="1:22" x14ac:dyDescent="0.25">
      <c r="A2126" s="2">
        <v>329677</v>
      </c>
      <c r="B2126" s="2" t="s">
        <v>1903</v>
      </c>
      <c r="C2126" s="2" t="s">
        <v>341</v>
      </c>
      <c r="D2126" s="2" t="s">
        <v>778</v>
      </c>
      <c r="E2126" s="2" t="s">
        <v>76</v>
      </c>
      <c r="F2126" s="2">
        <v>36896</v>
      </c>
      <c r="G2126" s="2" t="s">
        <v>37</v>
      </c>
      <c r="H2126" s="2" t="s">
        <v>16</v>
      </c>
      <c r="I2126" s="2" t="s">
        <v>203</v>
      </c>
      <c r="J2126" s="2" t="s">
        <v>1231</v>
      </c>
      <c r="L2126" s="2" t="s">
        <v>58</v>
      </c>
      <c r="V2126" s="2" t="s">
        <v>4588</v>
      </c>
    </row>
    <row r="2127" spans="1:22" x14ac:dyDescent="0.25">
      <c r="A2127" s="2">
        <v>330370</v>
      </c>
      <c r="B2127" s="2" t="s">
        <v>651</v>
      </c>
      <c r="C2127" s="2" t="s">
        <v>983</v>
      </c>
      <c r="D2127" s="2" t="s">
        <v>417</v>
      </c>
      <c r="E2127" s="2" t="s">
        <v>76</v>
      </c>
      <c r="F2127" s="2">
        <v>36161</v>
      </c>
      <c r="G2127" s="2" t="s">
        <v>464</v>
      </c>
      <c r="H2127" s="2" t="s">
        <v>16</v>
      </c>
      <c r="I2127" s="2" t="s">
        <v>203</v>
      </c>
      <c r="J2127" s="2" t="s">
        <v>1231</v>
      </c>
      <c r="L2127" s="2" t="s">
        <v>30</v>
      </c>
      <c r="V2127" s="2" t="s">
        <v>4588</v>
      </c>
    </row>
    <row r="2128" spans="1:22" x14ac:dyDescent="0.25">
      <c r="A2128" s="2">
        <v>332348</v>
      </c>
      <c r="B2128" s="2" t="s">
        <v>1905</v>
      </c>
      <c r="C2128" s="2" t="s">
        <v>509</v>
      </c>
      <c r="D2128" s="2" t="s">
        <v>222</v>
      </c>
      <c r="E2128" s="2" t="s">
        <v>76</v>
      </c>
      <c r="F2128" s="2">
        <v>36071</v>
      </c>
      <c r="G2128" s="2" t="s">
        <v>245</v>
      </c>
      <c r="H2128" s="2" t="s">
        <v>16</v>
      </c>
      <c r="I2128" s="2" t="s">
        <v>203</v>
      </c>
      <c r="J2128" s="2" t="s">
        <v>1231</v>
      </c>
      <c r="L2128" s="2" t="s">
        <v>18</v>
      </c>
      <c r="V2128" s="2" t="s">
        <v>4588</v>
      </c>
    </row>
    <row r="2129" spans="1:33" x14ac:dyDescent="0.25">
      <c r="A2129" s="2">
        <v>333508</v>
      </c>
      <c r="B2129" s="2" t="s">
        <v>1963</v>
      </c>
      <c r="C2129" s="2" t="s">
        <v>329</v>
      </c>
      <c r="D2129" s="2" t="s">
        <v>1964</v>
      </c>
      <c r="E2129" s="2" t="s">
        <v>77</v>
      </c>
      <c r="F2129" s="2">
        <v>32909</v>
      </c>
      <c r="G2129" s="2" t="s">
        <v>18</v>
      </c>
      <c r="H2129" s="2" t="s">
        <v>16</v>
      </c>
      <c r="I2129" s="2" t="s">
        <v>203</v>
      </c>
      <c r="J2129" s="2" t="s">
        <v>1268</v>
      </c>
      <c r="L2129" s="2" t="s">
        <v>18</v>
      </c>
      <c r="V2129" s="2" t="s">
        <v>4588</v>
      </c>
    </row>
    <row r="2130" spans="1:33" x14ac:dyDescent="0.25">
      <c r="A2130" s="2">
        <v>309210</v>
      </c>
      <c r="B2130" s="2" t="s">
        <v>1525</v>
      </c>
      <c r="C2130" s="2" t="s">
        <v>1017</v>
      </c>
      <c r="D2130" s="2" t="s">
        <v>446</v>
      </c>
      <c r="E2130" s="2" t="s">
        <v>77</v>
      </c>
      <c r="F2130" s="2">
        <v>31848</v>
      </c>
      <c r="G2130" s="2" t="s">
        <v>1526</v>
      </c>
      <c r="H2130" s="2" t="s">
        <v>16</v>
      </c>
      <c r="I2130" s="2" t="s">
        <v>203</v>
      </c>
      <c r="J2130" s="2" t="s">
        <v>1231</v>
      </c>
      <c r="L2130" s="2" t="s">
        <v>67</v>
      </c>
      <c r="V2130" s="2" t="s">
        <v>4588</v>
      </c>
      <c r="AG2130" s="2" t="s">
        <v>4566</v>
      </c>
    </row>
    <row r="2131" spans="1:33" x14ac:dyDescent="0.25">
      <c r="A2131" s="2">
        <v>326952</v>
      </c>
      <c r="B2131" s="2" t="s">
        <v>2061</v>
      </c>
      <c r="C2131" s="2" t="s">
        <v>362</v>
      </c>
      <c r="D2131" s="2" t="s">
        <v>533</v>
      </c>
      <c r="E2131" s="2" t="s">
        <v>77</v>
      </c>
      <c r="F2131" s="2">
        <v>35547</v>
      </c>
      <c r="G2131" s="2" t="s">
        <v>18</v>
      </c>
      <c r="H2131" s="2" t="s">
        <v>19</v>
      </c>
      <c r="I2131" s="2" t="s">
        <v>203</v>
      </c>
      <c r="J2131" s="2" t="s">
        <v>1231</v>
      </c>
      <c r="L2131" s="2" t="s">
        <v>18</v>
      </c>
      <c r="V2131" s="2" t="s">
        <v>4694</v>
      </c>
    </row>
    <row r="2132" spans="1:33" x14ac:dyDescent="0.25">
      <c r="A2132" s="2">
        <v>325164</v>
      </c>
      <c r="B2132" s="2" t="s">
        <v>3409</v>
      </c>
      <c r="C2132" s="2" t="s">
        <v>780</v>
      </c>
      <c r="D2132" s="2" t="s">
        <v>3410</v>
      </c>
      <c r="E2132" s="2" t="s">
        <v>77</v>
      </c>
      <c r="F2132" s="2">
        <v>31646</v>
      </c>
      <c r="G2132" s="2" t="s">
        <v>18</v>
      </c>
      <c r="H2132" s="2" t="s">
        <v>16</v>
      </c>
      <c r="I2132" s="2" t="s">
        <v>203</v>
      </c>
      <c r="J2132" s="2" t="s">
        <v>1231</v>
      </c>
      <c r="L2132" s="2" t="s">
        <v>18</v>
      </c>
      <c r="V2132" s="2" t="s">
        <v>4694</v>
      </c>
    </row>
    <row r="2133" spans="1:33" x14ac:dyDescent="0.25">
      <c r="A2133" s="2">
        <v>331104</v>
      </c>
      <c r="B2133" s="2" t="s">
        <v>3103</v>
      </c>
      <c r="C2133" s="2" t="s">
        <v>751</v>
      </c>
      <c r="D2133" s="2" t="s">
        <v>272</v>
      </c>
      <c r="E2133" s="2" t="s">
        <v>76</v>
      </c>
      <c r="F2133" s="2">
        <v>32875</v>
      </c>
      <c r="G2133" s="2" t="s">
        <v>420</v>
      </c>
      <c r="H2133" s="2" t="s">
        <v>16</v>
      </c>
      <c r="I2133" s="2" t="s">
        <v>203</v>
      </c>
      <c r="J2133" s="2" t="s">
        <v>1231</v>
      </c>
      <c r="L2133" s="2" t="s">
        <v>30</v>
      </c>
      <c r="V2133" s="2" t="s">
        <v>4694</v>
      </c>
    </row>
    <row r="2134" spans="1:33" x14ac:dyDescent="0.25">
      <c r="A2134" s="2">
        <v>336663</v>
      </c>
      <c r="B2134" s="2" t="s">
        <v>3223</v>
      </c>
      <c r="C2134" s="2" t="s">
        <v>225</v>
      </c>
      <c r="D2134" s="2" t="s">
        <v>498</v>
      </c>
      <c r="E2134" s="2" t="s">
        <v>77</v>
      </c>
      <c r="F2134" s="2">
        <v>33604</v>
      </c>
      <c r="G2134" s="2" t="s">
        <v>2230</v>
      </c>
      <c r="H2134" s="2" t="s">
        <v>16</v>
      </c>
      <c r="I2134" s="2" t="s">
        <v>203</v>
      </c>
      <c r="J2134" s="2" t="s">
        <v>1231</v>
      </c>
      <c r="L2134" s="2" t="s">
        <v>18</v>
      </c>
    </row>
    <row r="2135" spans="1:33" x14ac:dyDescent="0.25">
      <c r="A2135" s="2">
        <v>326223</v>
      </c>
      <c r="B2135" s="2" t="s">
        <v>1839</v>
      </c>
      <c r="C2135" s="2" t="s">
        <v>246</v>
      </c>
      <c r="D2135" s="2" t="s">
        <v>534</v>
      </c>
      <c r="E2135" s="2" t="s">
        <v>76</v>
      </c>
      <c r="F2135" s="2">
        <v>35065</v>
      </c>
      <c r="G2135" s="2" t="s">
        <v>1840</v>
      </c>
      <c r="H2135" s="2" t="s">
        <v>16</v>
      </c>
      <c r="I2135" s="2" t="s">
        <v>203</v>
      </c>
      <c r="J2135" s="2" t="s">
        <v>1231</v>
      </c>
      <c r="L2135" s="2" t="s">
        <v>30</v>
      </c>
    </row>
    <row r="2136" spans="1:33" x14ac:dyDescent="0.25">
      <c r="A2136" s="2">
        <v>309478</v>
      </c>
      <c r="B2136" s="2" t="s">
        <v>2841</v>
      </c>
      <c r="C2136" s="2" t="s">
        <v>396</v>
      </c>
      <c r="D2136" s="2" t="s">
        <v>1542</v>
      </c>
      <c r="E2136" s="2" t="s">
        <v>77</v>
      </c>
      <c r="F2136" s="2">
        <v>30864</v>
      </c>
      <c r="G2136" s="2" t="s">
        <v>37</v>
      </c>
      <c r="H2136" s="2" t="s">
        <v>16</v>
      </c>
      <c r="I2136" s="2" t="s">
        <v>203</v>
      </c>
      <c r="J2136" s="2" t="s">
        <v>1231</v>
      </c>
      <c r="L2136" s="2" t="s">
        <v>37</v>
      </c>
    </row>
    <row r="2137" spans="1:33" x14ac:dyDescent="0.25">
      <c r="A2137" s="2">
        <v>311339</v>
      </c>
      <c r="B2137" s="2" t="s">
        <v>2842</v>
      </c>
      <c r="C2137" s="2" t="s">
        <v>682</v>
      </c>
      <c r="D2137" s="2" t="s">
        <v>2380</v>
      </c>
      <c r="E2137" s="2" t="s">
        <v>76</v>
      </c>
      <c r="F2137" s="2">
        <v>31760</v>
      </c>
      <c r="G2137" s="2" t="s">
        <v>18</v>
      </c>
      <c r="H2137" s="2" t="s">
        <v>16</v>
      </c>
      <c r="I2137" s="2" t="s">
        <v>203</v>
      </c>
      <c r="J2137" s="2" t="s">
        <v>1231</v>
      </c>
      <c r="L2137" s="2" t="s">
        <v>18</v>
      </c>
    </row>
    <row r="2138" spans="1:33" x14ac:dyDescent="0.25">
      <c r="A2138" s="2">
        <v>313807</v>
      </c>
      <c r="B2138" s="2" t="s">
        <v>2263</v>
      </c>
      <c r="C2138" s="2" t="s">
        <v>229</v>
      </c>
      <c r="D2138" s="2" t="s">
        <v>447</v>
      </c>
      <c r="E2138" s="2" t="s">
        <v>77</v>
      </c>
      <c r="F2138" s="2">
        <v>31797</v>
      </c>
      <c r="G2138" s="2" t="s">
        <v>2264</v>
      </c>
      <c r="H2138" s="2" t="s">
        <v>16</v>
      </c>
      <c r="I2138" s="2" t="s">
        <v>203</v>
      </c>
    </row>
    <row r="2139" spans="1:33" x14ac:dyDescent="0.25">
      <c r="A2139" s="2">
        <v>319193</v>
      </c>
      <c r="B2139" s="2" t="s">
        <v>2731</v>
      </c>
      <c r="C2139" s="2" t="s">
        <v>583</v>
      </c>
      <c r="D2139" s="2" t="s">
        <v>267</v>
      </c>
      <c r="E2139" s="2" t="s">
        <v>76</v>
      </c>
      <c r="F2139" s="2">
        <v>32377</v>
      </c>
      <c r="G2139" s="2" t="s">
        <v>18</v>
      </c>
      <c r="H2139" s="2" t="s">
        <v>16</v>
      </c>
      <c r="I2139" s="2" t="s">
        <v>203</v>
      </c>
      <c r="J2139" s="2" t="s">
        <v>1231</v>
      </c>
      <c r="L2139" s="2" t="s">
        <v>64</v>
      </c>
    </row>
    <row r="2140" spans="1:33" x14ac:dyDescent="0.25">
      <c r="A2140" s="2">
        <v>320900</v>
      </c>
      <c r="B2140" s="2" t="s">
        <v>2971</v>
      </c>
      <c r="C2140" s="2" t="s">
        <v>280</v>
      </c>
      <c r="D2140" s="2" t="s">
        <v>282</v>
      </c>
      <c r="E2140" s="2" t="s">
        <v>76</v>
      </c>
      <c r="F2140" s="2">
        <v>32730</v>
      </c>
      <c r="G2140" s="2" t="s">
        <v>18</v>
      </c>
      <c r="H2140" s="2" t="s">
        <v>16</v>
      </c>
      <c r="I2140" s="2" t="s">
        <v>203</v>
      </c>
      <c r="J2140" s="2" t="s">
        <v>1231</v>
      </c>
      <c r="L2140" s="2" t="s">
        <v>18</v>
      </c>
    </row>
    <row r="2141" spans="1:33" x14ac:dyDescent="0.25">
      <c r="A2141" s="2">
        <v>320995</v>
      </c>
      <c r="B2141" s="2" t="s">
        <v>2629</v>
      </c>
      <c r="C2141" s="2" t="s">
        <v>572</v>
      </c>
      <c r="D2141" s="2" t="s">
        <v>2630</v>
      </c>
      <c r="E2141" s="2" t="s">
        <v>76</v>
      </c>
      <c r="F2141" s="2">
        <v>32406</v>
      </c>
      <c r="G2141" s="2" t="s">
        <v>18</v>
      </c>
      <c r="H2141" s="2" t="s">
        <v>16</v>
      </c>
      <c r="I2141" s="2" t="s">
        <v>203</v>
      </c>
      <c r="J2141" s="2" t="s">
        <v>1231</v>
      </c>
      <c r="K2141" s="2">
        <v>2008</v>
      </c>
      <c r="L2141" s="2" t="s">
        <v>18</v>
      </c>
    </row>
    <row r="2142" spans="1:33" x14ac:dyDescent="0.25">
      <c r="A2142" s="2">
        <v>321806</v>
      </c>
      <c r="B2142" s="2" t="s">
        <v>2289</v>
      </c>
      <c r="C2142" s="2" t="s">
        <v>326</v>
      </c>
      <c r="D2142" s="2" t="s">
        <v>332</v>
      </c>
      <c r="E2142" s="2" t="s">
        <v>76</v>
      </c>
      <c r="F2142" s="2">
        <v>28166</v>
      </c>
      <c r="G2142" s="2" t="s">
        <v>2290</v>
      </c>
      <c r="H2142" s="2" t="s">
        <v>16</v>
      </c>
      <c r="I2142" s="2" t="s">
        <v>203</v>
      </c>
      <c r="J2142" s="2" t="s">
        <v>1231</v>
      </c>
      <c r="L2142" s="2" t="s">
        <v>18</v>
      </c>
    </row>
    <row r="2143" spans="1:33" x14ac:dyDescent="0.25">
      <c r="A2143" s="2">
        <v>323493</v>
      </c>
      <c r="B2143" s="2" t="s">
        <v>2265</v>
      </c>
      <c r="C2143" s="2" t="s">
        <v>229</v>
      </c>
      <c r="D2143" s="2" t="s">
        <v>916</v>
      </c>
      <c r="E2143" s="2" t="s">
        <v>77</v>
      </c>
      <c r="F2143" s="2">
        <v>27827</v>
      </c>
      <c r="G2143" s="2" t="s">
        <v>227</v>
      </c>
      <c r="H2143" s="2" t="s">
        <v>16</v>
      </c>
      <c r="I2143" s="2" t="s">
        <v>203</v>
      </c>
      <c r="J2143" s="2" t="s">
        <v>1231</v>
      </c>
      <c r="L2143" s="2" t="s">
        <v>30</v>
      </c>
    </row>
    <row r="2144" spans="1:33" x14ac:dyDescent="0.25">
      <c r="A2144" s="2">
        <v>325593</v>
      </c>
      <c r="B2144" s="2" t="s">
        <v>2352</v>
      </c>
      <c r="C2144" s="2" t="s">
        <v>541</v>
      </c>
      <c r="D2144" s="2" t="s">
        <v>270</v>
      </c>
      <c r="E2144" s="2" t="s">
        <v>76</v>
      </c>
      <c r="F2144" s="2">
        <v>35065</v>
      </c>
      <c r="G2144" s="2" t="s">
        <v>284</v>
      </c>
      <c r="H2144" s="2" t="s">
        <v>16</v>
      </c>
      <c r="I2144" s="2" t="s">
        <v>203</v>
      </c>
      <c r="J2144" s="2" t="s">
        <v>1231</v>
      </c>
      <c r="L2144" s="2" t="s">
        <v>30</v>
      </c>
    </row>
    <row r="2145" spans="1:12" x14ac:dyDescent="0.25">
      <c r="A2145" s="2">
        <v>325652</v>
      </c>
      <c r="B2145" s="2" t="s">
        <v>2845</v>
      </c>
      <c r="C2145" s="2" t="s">
        <v>273</v>
      </c>
      <c r="D2145" s="2" t="s">
        <v>1663</v>
      </c>
      <c r="E2145" s="2" t="s">
        <v>76</v>
      </c>
      <c r="F2145" s="2">
        <v>31726</v>
      </c>
      <c r="G2145" s="2" t="s">
        <v>47</v>
      </c>
      <c r="H2145" s="2" t="s">
        <v>16</v>
      </c>
      <c r="I2145" s="2" t="s">
        <v>203</v>
      </c>
      <c r="J2145" s="2" t="s">
        <v>1231</v>
      </c>
      <c r="L2145" s="2" t="s">
        <v>47</v>
      </c>
    </row>
    <row r="2146" spans="1:12" x14ac:dyDescent="0.25">
      <c r="A2146" s="2">
        <v>325923</v>
      </c>
      <c r="B2146" s="2" t="s">
        <v>2972</v>
      </c>
      <c r="C2146" s="2" t="s">
        <v>631</v>
      </c>
      <c r="D2146" s="2" t="s">
        <v>411</v>
      </c>
      <c r="E2146" s="2" t="s">
        <v>76</v>
      </c>
      <c r="F2146" s="2">
        <v>33263</v>
      </c>
      <c r="G2146" s="2" t="s">
        <v>2973</v>
      </c>
      <c r="H2146" s="2" t="s">
        <v>16</v>
      </c>
      <c r="I2146" s="2" t="s">
        <v>203</v>
      </c>
      <c r="J2146" s="2" t="s">
        <v>1231</v>
      </c>
      <c r="L2146" s="2" t="s">
        <v>30</v>
      </c>
    </row>
    <row r="2147" spans="1:12" x14ac:dyDescent="0.25">
      <c r="A2147" s="2">
        <v>326207</v>
      </c>
      <c r="B2147" s="2" t="s">
        <v>2992</v>
      </c>
      <c r="C2147" s="2" t="s">
        <v>541</v>
      </c>
      <c r="D2147" s="2" t="s">
        <v>292</v>
      </c>
      <c r="E2147" s="2" t="s">
        <v>76</v>
      </c>
      <c r="F2147" s="2">
        <v>35065</v>
      </c>
      <c r="G2147" s="2" t="s">
        <v>27</v>
      </c>
      <c r="H2147" s="2" t="s">
        <v>16</v>
      </c>
      <c r="I2147" s="2" t="s">
        <v>203</v>
      </c>
      <c r="J2147" s="2" t="s">
        <v>1231</v>
      </c>
      <c r="L2147" s="2" t="s">
        <v>18</v>
      </c>
    </row>
    <row r="2148" spans="1:12" x14ac:dyDescent="0.25">
      <c r="A2148" s="2">
        <v>326598</v>
      </c>
      <c r="B2148" s="2" t="s">
        <v>2599</v>
      </c>
      <c r="C2148" s="2" t="s">
        <v>2600</v>
      </c>
      <c r="D2148" s="2" t="s">
        <v>2571</v>
      </c>
      <c r="E2148" s="2" t="s">
        <v>77</v>
      </c>
      <c r="F2148" s="2">
        <v>35799</v>
      </c>
      <c r="G2148" s="2" t="s">
        <v>213</v>
      </c>
      <c r="H2148" s="2" t="s">
        <v>16</v>
      </c>
      <c r="I2148" s="2" t="s">
        <v>203</v>
      </c>
      <c r="J2148" s="2" t="s">
        <v>15</v>
      </c>
      <c r="L2148" s="2" t="s">
        <v>18</v>
      </c>
    </row>
    <row r="2149" spans="1:12" x14ac:dyDescent="0.25">
      <c r="A2149" s="2">
        <v>326872</v>
      </c>
      <c r="B2149" s="2" t="s">
        <v>2847</v>
      </c>
      <c r="C2149" s="2" t="s">
        <v>334</v>
      </c>
      <c r="D2149" s="2" t="s">
        <v>2848</v>
      </c>
      <c r="E2149" s="2" t="s">
        <v>77</v>
      </c>
      <c r="F2149" s="2">
        <v>33241</v>
      </c>
      <c r="G2149" s="2" t="s">
        <v>18</v>
      </c>
      <c r="H2149" s="2" t="s">
        <v>16</v>
      </c>
      <c r="I2149" s="2" t="s">
        <v>203</v>
      </c>
      <c r="J2149" s="2" t="s">
        <v>1231</v>
      </c>
      <c r="L2149" s="2" t="s">
        <v>18</v>
      </c>
    </row>
    <row r="2150" spans="1:12" x14ac:dyDescent="0.25">
      <c r="A2150" s="2">
        <v>327308</v>
      </c>
      <c r="B2150" s="2" t="s">
        <v>2676</v>
      </c>
      <c r="C2150" s="2" t="s">
        <v>2677</v>
      </c>
      <c r="D2150" s="2" t="s">
        <v>338</v>
      </c>
      <c r="E2150" s="2" t="s">
        <v>77</v>
      </c>
      <c r="F2150" s="2">
        <v>34114</v>
      </c>
      <c r="G2150" s="2" t="s">
        <v>18</v>
      </c>
      <c r="H2150" s="2" t="s">
        <v>16</v>
      </c>
      <c r="I2150" s="2" t="s">
        <v>203</v>
      </c>
      <c r="J2150" s="2" t="s">
        <v>1231</v>
      </c>
      <c r="L2150" s="2" t="s">
        <v>18</v>
      </c>
    </row>
    <row r="2151" spans="1:12" x14ac:dyDescent="0.25">
      <c r="A2151" s="2">
        <v>327341</v>
      </c>
      <c r="B2151" s="2" t="s">
        <v>2636</v>
      </c>
      <c r="C2151" s="2" t="s">
        <v>221</v>
      </c>
      <c r="D2151" s="2" t="s">
        <v>270</v>
      </c>
      <c r="E2151" s="2" t="s">
        <v>76</v>
      </c>
      <c r="F2151" s="2">
        <v>31180</v>
      </c>
      <c r="G2151" s="2" t="s">
        <v>18</v>
      </c>
      <c r="H2151" s="2" t="s">
        <v>16</v>
      </c>
      <c r="I2151" s="2" t="s">
        <v>203</v>
      </c>
      <c r="J2151" s="2" t="s">
        <v>1231</v>
      </c>
      <c r="L2151" s="2" t="s">
        <v>40</v>
      </c>
    </row>
    <row r="2152" spans="1:12" x14ac:dyDescent="0.25">
      <c r="A2152" s="2">
        <v>327776</v>
      </c>
      <c r="B2152" s="2" t="s">
        <v>2346</v>
      </c>
      <c r="C2152" s="2" t="s">
        <v>514</v>
      </c>
      <c r="D2152" s="2" t="s">
        <v>446</v>
      </c>
      <c r="E2152" s="2" t="s">
        <v>76</v>
      </c>
      <c r="F2152" s="2">
        <v>34150</v>
      </c>
      <c r="G2152" s="2" t="s">
        <v>18</v>
      </c>
      <c r="H2152" s="2" t="s">
        <v>16</v>
      </c>
      <c r="I2152" s="2" t="s">
        <v>203</v>
      </c>
      <c r="J2152" s="2" t="s">
        <v>1231</v>
      </c>
      <c r="L2152" s="2" t="s">
        <v>18</v>
      </c>
    </row>
    <row r="2153" spans="1:12" x14ac:dyDescent="0.25">
      <c r="A2153" s="2">
        <v>327810</v>
      </c>
      <c r="B2153" s="2" t="s">
        <v>2544</v>
      </c>
      <c r="C2153" s="2" t="s">
        <v>2545</v>
      </c>
      <c r="D2153" s="2" t="s">
        <v>587</v>
      </c>
      <c r="E2153" s="2" t="s">
        <v>76</v>
      </c>
      <c r="F2153" s="2">
        <v>33502</v>
      </c>
      <c r="G2153" s="2" t="s">
        <v>2546</v>
      </c>
      <c r="H2153" s="2" t="s">
        <v>16</v>
      </c>
      <c r="I2153" s="2" t="s">
        <v>203</v>
      </c>
    </row>
    <row r="2154" spans="1:12" x14ac:dyDescent="0.25">
      <c r="A2154" s="2">
        <v>327885</v>
      </c>
      <c r="B2154" s="2" t="s">
        <v>665</v>
      </c>
      <c r="C2154" s="2" t="s">
        <v>1098</v>
      </c>
      <c r="D2154" s="2" t="s">
        <v>449</v>
      </c>
      <c r="E2154" s="2" t="s">
        <v>76</v>
      </c>
      <c r="F2154" s="2">
        <v>35035</v>
      </c>
      <c r="G2154" s="2" t="s">
        <v>18</v>
      </c>
      <c r="H2154" s="2" t="s">
        <v>16</v>
      </c>
      <c r="I2154" s="2" t="s">
        <v>203</v>
      </c>
      <c r="J2154" s="2" t="s">
        <v>1231</v>
      </c>
      <c r="L2154" s="2" t="s">
        <v>18</v>
      </c>
    </row>
    <row r="2155" spans="1:12" x14ac:dyDescent="0.25">
      <c r="A2155" s="2">
        <v>327907</v>
      </c>
      <c r="B2155" s="2" t="s">
        <v>2484</v>
      </c>
      <c r="C2155" s="2" t="s">
        <v>581</v>
      </c>
      <c r="D2155" s="2" t="s">
        <v>232</v>
      </c>
      <c r="E2155" s="2" t="s">
        <v>77</v>
      </c>
      <c r="F2155" s="2">
        <v>35299</v>
      </c>
      <c r="G2155" s="2" t="s">
        <v>18</v>
      </c>
      <c r="H2155" s="2" t="s">
        <v>16</v>
      </c>
      <c r="I2155" s="2" t="s">
        <v>203</v>
      </c>
      <c r="J2155" s="2" t="s">
        <v>1231</v>
      </c>
      <c r="L2155" s="2" t="s">
        <v>18</v>
      </c>
    </row>
    <row r="2156" spans="1:12" x14ac:dyDescent="0.25">
      <c r="A2156" s="2">
        <v>328002</v>
      </c>
      <c r="B2156" s="2" t="s">
        <v>2487</v>
      </c>
      <c r="C2156" s="2" t="s">
        <v>214</v>
      </c>
      <c r="D2156" s="2" t="s">
        <v>601</v>
      </c>
      <c r="E2156" s="2" t="s">
        <v>77</v>
      </c>
      <c r="F2156" s="2">
        <v>35316</v>
      </c>
      <c r="G2156" s="2" t="s">
        <v>18</v>
      </c>
      <c r="H2156" s="2" t="s">
        <v>19</v>
      </c>
      <c r="I2156" s="2" t="s">
        <v>203</v>
      </c>
      <c r="J2156" s="2" t="s">
        <v>1231</v>
      </c>
      <c r="L2156" s="2" t="s">
        <v>30</v>
      </c>
    </row>
    <row r="2157" spans="1:12" x14ac:dyDescent="0.25">
      <c r="A2157" s="2">
        <v>328600</v>
      </c>
      <c r="B2157" s="2" t="s">
        <v>2798</v>
      </c>
      <c r="C2157" s="2" t="s">
        <v>324</v>
      </c>
      <c r="D2157" s="2" t="s">
        <v>2799</v>
      </c>
      <c r="E2157" s="2" t="s">
        <v>76</v>
      </c>
      <c r="F2157" s="2">
        <v>35371</v>
      </c>
      <c r="G2157" s="2" t="s">
        <v>18</v>
      </c>
      <c r="H2157" s="2" t="s">
        <v>16</v>
      </c>
      <c r="I2157" s="2" t="s">
        <v>203</v>
      </c>
      <c r="J2157" s="2" t="s">
        <v>1231</v>
      </c>
      <c r="L2157" s="2" t="s">
        <v>30</v>
      </c>
    </row>
    <row r="2158" spans="1:12" x14ac:dyDescent="0.25">
      <c r="A2158" s="2">
        <v>328682</v>
      </c>
      <c r="B2158" s="2" t="s">
        <v>2974</v>
      </c>
      <c r="C2158" s="2" t="s">
        <v>1017</v>
      </c>
      <c r="D2158" s="2" t="s">
        <v>314</v>
      </c>
      <c r="E2158" s="2" t="s">
        <v>77</v>
      </c>
      <c r="F2158" s="2">
        <v>33606</v>
      </c>
      <c r="G2158" s="2" t="s">
        <v>213</v>
      </c>
      <c r="H2158" s="2" t="s">
        <v>16</v>
      </c>
      <c r="I2158" s="2" t="s">
        <v>203</v>
      </c>
      <c r="J2158" s="2" t="s">
        <v>1231</v>
      </c>
      <c r="L2158" s="2" t="s">
        <v>18</v>
      </c>
    </row>
    <row r="2159" spans="1:12" x14ac:dyDescent="0.25">
      <c r="A2159" s="2">
        <v>329334</v>
      </c>
      <c r="B2159" s="2" t="s">
        <v>3201</v>
      </c>
      <c r="C2159" s="2" t="s">
        <v>729</v>
      </c>
      <c r="D2159" s="2" t="s">
        <v>278</v>
      </c>
      <c r="E2159" s="2" t="s">
        <v>77</v>
      </c>
      <c r="F2159" s="2">
        <v>35796</v>
      </c>
      <c r="G2159" s="2" t="s">
        <v>18</v>
      </c>
      <c r="H2159" s="2" t="s">
        <v>16</v>
      </c>
      <c r="I2159" s="2" t="s">
        <v>203</v>
      </c>
      <c r="J2159" s="2" t="s">
        <v>1231</v>
      </c>
      <c r="L2159" s="2" t="s">
        <v>18</v>
      </c>
    </row>
    <row r="2160" spans="1:12" x14ac:dyDescent="0.25">
      <c r="A2160" s="2">
        <v>329701</v>
      </c>
      <c r="B2160" s="2" t="s">
        <v>2993</v>
      </c>
      <c r="C2160" s="2" t="s">
        <v>341</v>
      </c>
      <c r="D2160" s="2" t="s">
        <v>222</v>
      </c>
      <c r="E2160" s="2" t="s">
        <v>77</v>
      </c>
      <c r="F2160" s="2">
        <v>36161</v>
      </c>
      <c r="G2160" s="2" t="s">
        <v>18</v>
      </c>
      <c r="H2160" s="2" t="s">
        <v>16</v>
      </c>
      <c r="I2160" s="2" t="s">
        <v>203</v>
      </c>
      <c r="J2160" s="2" t="s">
        <v>1231</v>
      </c>
      <c r="L2160" s="2" t="s">
        <v>61</v>
      </c>
    </row>
    <row r="2161" spans="1:16" x14ac:dyDescent="0.25">
      <c r="A2161" s="2">
        <v>329741</v>
      </c>
      <c r="B2161" s="2" t="s">
        <v>3228</v>
      </c>
      <c r="C2161" s="2" t="s">
        <v>544</v>
      </c>
      <c r="D2161" s="2" t="s">
        <v>2224</v>
      </c>
      <c r="E2161" s="2" t="s">
        <v>76</v>
      </c>
      <c r="F2161" s="2">
        <v>35799</v>
      </c>
      <c r="G2161" s="2" t="s">
        <v>213</v>
      </c>
      <c r="H2161" s="2" t="s">
        <v>16</v>
      </c>
      <c r="I2161" s="2" t="s">
        <v>203</v>
      </c>
      <c r="J2161" s="2" t="s">
        <v>1231</v>
      </c>
      <c r="L2161" s="2" t="s">
        <v>18</v>
      </c>
    </row>
    <row r="2162" spans="1:16" x14ac:dyDescent="0.25">
      <c r="A2162" s="2">
        <v>329900</v>
      </c>
      <c r="B2162" s="2" t="s">
        <v>2800</v>
      </c>
      <c r="C2162" s="2" t="s">
        <v>263</v>
      </c>
      <c r="D2162" s="2" t="s">
        <v>322</v>
      </c>
      <c r="E2162" s="2" t="s">
        <v>77</v>
      </c>
      <c r="F2162" s="2">
        <v>35431</v>
      </c>
      <c r="G2162" s="2" t="s">
        <v>18</v>
      </c>
      <c r="H2162" s="2" t="s">
        <v>16</v>
      </c>
      <c r="I2162" s="2" t="s">
        <v>203</v>
      </c>
      <c r="J2162" s="2" t="s">
        <v>1231</v>
      </c>
      <c r="L2162" s="2" t="s">
        <v>18</v>
      </c>
      <c r="P2162" s="2" t="s">
        <v>4572</v>
      </c>
    </row>
    <row r="2163" spans="1:16" x14ac:dyDescent="0.25">
      <c r="A2163" s="2">
        <v>330060</v>
      </c>
      <c r="B2163" s="2" t="s">
        <v>2344</v>
      </c>
      <c r="C2163" s="2" t="s">
        <v>2345</v>
      </c>
      <c r="D2163" s="2" t="s">
        <v>356</v>
      </c>
      <c r="E2163" s="2" t="s">
        <v>76</v>
      </c>
      <c r="F2163" s="2">
        <v>35582</v>
      </c>
      <c r="G2163" s="2" t="s">
        <v>213</v>
      </c>
      <c r="H2163" s="2" t="s">
        <v>16</v>
      </c>
      <c r="I2163" s="2" t="s">
        <v>203</v>
      </c>
      <c r="J2163" s="2" t="s">
        <v>15</v>
      </c>
      <c r="L2163" s="2" t="s">
        <v>18</v>
      </c>
    </row>
    <row r="2164" spans="1:16" x14ac:dyDescent="0.25">
      <c r="A2164" s="2">
        <v>330120</v>
      </c>
      <c r="B2164" s="2" t="s">
        <v>2727</v>
      </c>
      <c r="C2164" s="2" t="s">
        <v>1017</v>
      </c>
      <c r="D2164" s="2" t="s">
        <v>406</v>
      </c>
      <c r="E2164" s="2" t="s">
        <v>76</v>
      </c>
      <c r="F2164" s="2">
        <v>30682</v>
      </c>
      <c r="G2164" s="2" t="s">
        <v>2728</v>
      </c>
      <c r="H2164" s="2" t="s">
        <v>16</v>
      </c>
      <c r="I2164" s="2" t="s">
        <v>203</v>
      </c>
      <c r="J2164" s="2" t="s">
        <v>15</v>
      </c>
      <c r="L2164" s="2" t="s">
        <v>40</v>
      </c>
    </row>
    <row r="2165" spans="1:16" x14ac:dyDescent="0.25">
      <c r="A2165" s="2">
        <v>330230</v>
      </c>
      <c r="B2165" s="2" t="s">
        <v>3416</v>
      </c>
      <c r="C2165" s="2" t="s">
        <v>238</v>
      </c>
      <c r="D2165" s="2" t="s">
        <v>701</v>
      </c>
      <c r="E2165" s="2" t="s">
        <v>76</v>
      </c>
      <c r="F2165" s="2">
        <v>35930</v>
      </c>
      <c r="G2165" s="2" t="s">
        <v>403</v>
      </c>
      <c r="H2165" s="2" t="s">
        <v>16</v>
      </c>
      <c r="I2165" s="2" t="s">
        <v>203</v>
      </c>
      <c r="J2165" s="2" t="s">
        <v>1231</v>
      </c>
      <c r="L2165" s="2" t="s">
        <v>18</v>
      </c>
    </row>
    <row r="2166" spans="1:16" x14ac:dyDescent="0.25">
      <c r="A2166" s="2">
        <v>330401</v>
      </c>
      <c r="B2166" s="2" t="s">
        <v>3417</v>
      </c>
      <c r="C2166" s="2" t="s">
        <v>337</v>
      </c>
      <c r="D2166" s="2" t="s">
        <v>239</v>
      </c>
      <c r="E2166" s="2" t="s">
        <v>76</v>
      </c>
      <c r="F2166" s="2">
        <v>32810</v>
      </c>
      <c r="G2166" s="2" t="s">
        <v>18</v>
      </c>
      <c r="H2166" s="2" t="s">
        <v>16</v>
      </c>
      <c r="I2166" s="2" t="s">
        <v>203</v>
      </c>
      <c r="J2166" s="2" t="s">
        <v>1231</v>
      </c>
      <c r="L2166" s="2" t="s">
        <v>18</v>
      </c>
    </row>
    <row r="2167" spans="1:16" x14ac:dyDescent="0.25">
      <c r="A2167" s="2">
        <v>330571</v>
      </c>
      <c r="B2167" s="2" t="s">
        <v>3102</v>
      </c>
      <c r="C2167" s="2" t="s">
        <v>214</v>
      </c>
      <c r="D2167" s="2" t="s">
        <v>278</v>
      </c>
      <c r="E2167" s="2" t="s">
        <v>76</v>
      </c>
      <c r="F2167" s="2">
        <v>35639</v>
      </c>
      <c r="G2167" s="2" t="s">
        <v>18</v>
      </c>
      <c r="H2167" s="2" t="s">
        <v>16</v>
      </c>
      <c r="I2167" s="2" t="s">
        <v>203</v>
      </c>
      <c r="J2167" s="2" t="s">
        <v>15</v>
      </c>
      <c r="L2167" s="2" t="s">
        <v>18</v>
      </c>
    </row>
    <row r="2168" spans="1:16" x14ac:dyDescent="0.25">
      <c r="A2168" s="2">
        <v>330575</v>
      </c>
      <c r="B2168" s="2" t="s">
        <v>3203</v>
      </c>
      <c r="C2168" s="2" t="s">
        <v>682</v>
      </c>
      <c r="D2168" s="2" t="s">
        <v>2528</v>
      </c>
      <c r="E2168" s="2" t="s">
        <v>76</v>
      </c>
      <c r="F2168" s="2">
        <v>33604</v>
      </c>
      <c r="G2168" s="2" t="s">
        <v>27</v>
      </c>
      <c r="H2168" s="2" t="s">
        <v>16</v>
      </c>
      <c r="I2168" s="2" t="s">
        <v>203</v>
      </c>
      <c r="J2168" s="2" t="s">
        <v>1231</v>
      </c>
      <c r="L2168" s="2" t="s">
        <v>27</v>
      </c>
    </row>
    <row r="2169" spans="1:16" x14ac:dyDescent="0.25">
      <c r="A2169" s="2">
        <v>330614</v>
      </c>
      <c r="B2169" s="2" t="s">
        <v>2801</v>
      </c>
      <c r="C2169" s="2" t="s">
        <v>1021</v>
      </c>
      <c r="D2169" s="2" t="s">
        <v>278</v>
      </c>
      <c r="E2169" s="2" t="s">
        <v>77</v>
      </c>
      <c r="F2169" s="2">
        <v>34335</v>
      </c>
      <c r="G2169" s="2" t="s">
        <v>18</v>
      </c>
      <c r="H2169" s="2" t="s">
        <v>16</v>
      </c>
      <c r="I2169" s="2" t="s">
        <v>203</v>
      </c>
      <c r="J2169" s="2" t="s">
        <v>1231</v>
      </c>
      <c r="L2169" s="2" t="s">
        <v>18</v>
      </c>
    </row>
    <row r="2170" spans="1:16" x14ac:dyDescent="0.25">
      <c r="A2170" s="2">
        <v>330664</v>
      </c>
      <c r="B2170" s="2" t="s">
        <v>2649</v>
      </c>
      <c r="C2170" s="2" t="s">
        <v>975</v>
      </c>
      <c r="D2170" s="2" t="s">
        <v>674</v>
      </c>
      <c r="E2170" s="2" t="s">
        <v>77</v>
      </c>
      <c r="F2170" s="2">
        <v>32560</v>
      </c>
      <c r="G2170" s="2" t="s">
        <v>18</v>
      </c>
      <c r="H2170" s="2" t="s">
        <v>16</v>
      </c>
      <c r="I2170" s="2" t="s">
        <v>203</v>
      </c>
      <c r="J2170" s="2" t="s">
        <v>1231</v>
      </c>
      <c r="L2170" s="2" t="s">
        <v>18</v>
      </c>
    </row>
    <row r="2171" spans="1:16" x14ac:dyDescent="0.25">
      <c r="A2171" s="2">
        <v>330714</v>
      </c>
      <c r="B2171" s="2" t="s">
        <v>2212</v>
      </c>
      <c r="C2171" s="2" t="s">
        <v>522</v>
      </c>
      <c r="D2171" s="2" t="s">
        <v>558</v>
      </c>
      <c r="E2171" s="2" t="s">
        <v>77</v>
      </c>
      <c r="F2171" s="2">
        <v>32299</v>
      </c>
      <c r="G2171" s="2" t="s">
        <v>18</v>
      </c>
      <c r="H2171" s="2" t="s">
        <v>16</v>
      </c>
      <c r="I2171" s="2" t="s">
        <v>203</v>
      </c>
      <c r="J2171" s="2" t="s">
        <v>1231</v>
      </c>
      <c r="L2171" s="2" t="s">
        <v>18</v>
      </c>
    </row>
    <row r="2172" spans="1:16" x14ac:dyDescent="0.25">
      <c r="A2172" s="2">
        <v>330832</v>
      </c>
      <c r="B2172" s="2" t="s">
        <v>2707</v>
      </c>
      <c r="C2172" s="2" t="s">
        <v>266</v>
      </c>
      <c r="D2172" s="2" t="s">
        <v>921</v>
      </c>
      <c r="E2172" s="2" t="s">
        <v>77</v>
      </c>
      <c r="F2172" s="2">
        <v>36009</v>
      </c>
      <c r="G2172" s="2" t="s">
        <v>18</v>
      </c>
      <c r="H2172" s="2" t="s">
        <v>16</v>
      </c>
      <c r="I2172" s="2" t="s">
        <v>203</v>
      </c>
      <c r="J2172" s="2" t="s">
        <v>15</v>
      </c>
      <c r="L2172" s="2" t="s">
        <v>30</v>
      </c>
    </row>
    <row r="2173" spans="1:16" x14ac:dyDescent="0.25">
      <c r="A2173" s="2">
        <v>331448</v>
      </c>
      <c r="B2173" s="2" t="s">
        <v>2277</v>
      </c>
      <c r="C2173" s="2" t="s">
        <v>254</v>
      </c>
      <c r="D2173" s="2" t="s">
        <v>234</v>
      </c>
      <c r="E2173" s="2" t="s">
        <v>77</v>
      </c>
      <c r="F2173" s="2">
        <v>34618</v>
      </c>
      <c r="G2173" s="2" t="s">
        <v>2278</v>
      </c>
      <c r="H2173" s="2" t="s">
        <v>16</v>
      </c>
      <c r="I2173" s="2" t="s">
        <v>203</v>
      </c>
      <c r="J2173" s="2" t="s">
        <v>1231</v>
      </c>
      <c r="L2173" s="2" t="s">
        <v>50</v>
      </c>
    </row>
    <row r="2174" spans="1:16" x14ac:dyDescent="0.25">
      <c r="A2174" s="2">
        <v>331460</v>
      </c>
      <c r="B2174" s="2" t="s">
        <v>2399</v>
      </c>
      <c r="C2174" s="2" t="s">
        <v>352</v>
      </c>
      <c r="D2174" s="2" t="s">
        <v>322</v>
      </c>
      <c r="E2174" s="2" t="s">
        <v>76</v>
      </c>
      <c r="F2174" s="2">
        <v>34923</v>
      </c>
      <c r="G2174" s="2" t="s">
        <v>1119</v>
      </c>
      <c r="H2174" s="2" t="s">
        <v>16</v>
      </c>
      <c r="I2174" s="2" t="s">
        <v>203</v>
      </c>
      <c r="J2174" s="2" t="s">
        <v>1231</v>
      </c>
      <c r="L2174" s="2" t="s">
        <v>18</v>
      </c>
    </row>
    <row r="2175" spans="1:16" x14ac:dyDescent="0.25">
      <c r="A2175" s="2">
        <v>331533</v>
      </c>
      <c r="B2175" s="2" t="s">
        <v>3107</v>
      </c>
      <c r="C2175" s="2" t="s">
        <v>211</v>
      </c>
      <c r="D2175" s="2" t="s">
        <v>2224</v>
      </c>
      <c r="E2175" s="2" t="s">
        <v>77</v>
      </c>
      <c r="F2175" s="2">
        <v>36119</v>
      </c>
      <c r="G2175" s="2" t="s">
        <v>3108</v>
      </c>
      <c r="H2175" s="2" t="s">
        <v>16</v>
      </c>
      <c r="I2175" s="2" t="s">
        <v>203</v>
      </c>
      <c r="J2175" s="2" t="s">
        <v>15</v>
      </c>
      <c r="L2175" s="2" t="s">
        <v>30</v>
      </c>
    </row>
    <row r="2176" spans="1:16" x14ac:dyDescent="0.25">
      <c r="A2176" s="2">
        <v>331562</v>
      </c>
      <c r="B2176" s="2" t="s">
        <v>2854</v>
      </c>
      <c r="C2176" s="2" t="s">
        <v>362</v>
      </c>
      <c r="D2176" s="2" t="s">
        <v>2855</v>
      </c>
      <c r="E2176" s="2" t="s">
        <v>77</v>
      </c>
      <c r="F2176" s="2">
        <v>35862</v>
      </c>
      <c r="G2176" s="2" t="s">
        <v>1528</v>
      </c>
      <c r="H2176" s="2" t="s">
        <v>16</v>
      </c>
      <c r="I2176" s="2" t="s">
        <v>203</v>
      </c>
    </row>
    <row r="2177" spans="1:12" x14ac:dyDescent="0.25">
      <c r="A2177" s="2">
        <v>331632</v>
      </c>
      <c r="B2177" s="2" t="s">
        <v>3419</v>
      </c>
      <c r="C2177" s="2" t="s">
        <v>263</v>
      </c>
      <c r="D2177" s="2" t="s">
        <v>374</v>
      </c>
      <c r="E2177" s="2" t="s">
        <v>77</v>
      </c>
      <c r="F2177" s="2">
        <v>31116</v>
      </c>
      <c r="G2177" s="2" t="s">
        <v>602</v>
      </c>
      <c r="H2177" s="2" t="s">
        <v>16</v>
      </c>
      <c r="I2177" s="2" t="s">
        <v>203</v>
      </c>
    </row>
    <row r="2178" spans="1:12" x14ac:dyDescent="0.25">
      <c r="A2178" s="2">
        <v>331674</v>
      </c>
      <c r="B2178" s="2" t="s">
        <v>3190</v>
      </c>
      <c r="C2178" s="2" t="s">
        <v>248</v>
      </c>
      <c r="D2178" s="2" t="s">
        <v>737</v>
      </c>
      <c r="E2178" s="2" t="s">
        <v>77</v>
      </c>
      <c r="F2178" s="2">
        <v>33734</v>
      </c>
      <c r="G2178" s="2" t="s">
        <v>18</v>
      </c>
      <c r="H2178" s="2" t="s">
        <v>16</v>
      </c>
      <c r="I2178" s="2" t="s">
        <v>203</v>
      </c>
      <c r="J2178" s="2" t="s">
        <v>1231</v>
      </c>
      <c r="L2178" s="2" t="s">
        <v>30</v>
      </c>
    </row>
    <row r="2179" spans="1:12" x14ac:dyDescent="0.25">
      <c r="A2179" s="2">
        <v>331966</v>
      </c>
      <c r="B2179" s="2" t="s">
        <v>2478</v>
      </c>
      <c r="C2179" s="2" t="s">
        <v>362</v>
      </c>
      <c r="D2179" s="2" t="s">
        <v>427</v>
      </c>
      <c r="E2179" s="2" t="s">
        <v>77</v>
      </c>
      <c r="F2179" s="2">
        <v>35461</v>
      </c>
      <c r="G2179" s="2" t="s">
        <v>2211</v>
      </c>
      <c r="H2179" s="2" t="s">
        <v>16</v>
      </c>
      <c r="I2179" s="2" t="s">
        <v>203</v>
      </c>
      <c r="J2179" s="2" t="s">
        <v>15</v>
      </c>
      <c r="L2179" s="2" t="s">
        <v>18</v>
      </c>
    </row>
    <row r="2180" spans="1:12" x14ac:dyDescent="0.25">
      <c r="A2180" s="2">
        <v>332225</v>
      </c>
      <c r="B2180" s="2" t="s">
        <v>2270</v>
      </c>
      <c r="C2180" s="2" t="s">
        <v>229</v>
      </c>
      <c r="D2180" s="2" t="s">
        <v>857</v>
      </c>
      <c r="E2180" s="2" t="s">
        <v>76</v>
      </c>
      <c r="F2180" s="2">
        <v>36050</v>
      </c>
      <c r="G2180" s="2" t="s">
        <v>245</v>
      </c>
      <c r="H2180" s="2" t="s">
        <v>16</v>
      </c>
      <c r="I2180" s="2" t="s">
        <v>203</v>
      </c>
      <c r="J2180" s="2" t="s">
        <v>1231</v>
      </c>
      <c r="L2180" s="2" t="s">
        <v>18</v>
      </c>
    </row>
    <row r="2181" spans="1:12" x14ac:dyDescent="0.25">
      <c r="A2181" s="2">
        <v>332403</v>
      </c>
      <c r="B2181" s="2" t="s">
        <v>2722</v>
      </c>
      <c r="C2181" s="2" t="s">
        <v>627</v>
      </c>
      <c r="D2181" s="2" t="s">
        <v>239</v>
      </c>
      <c r="E2181" s="2" t="s">
        <v>76</v>
      </c>
      <c r="F2181" s="2">
        <v>36095</v>
      </c>
      <c r="G2181" s="2" t="s">
        <v>18</v>
      </c>
      <c r="H2181" s="2" t="s">
        <v>16</v>
      </c>
      <c r="I2181" s="2" t="s">
        <v>203</v>
      </c>
      <c r="J2181" s="2" t="s">
        <v>1231</v>
      </c>
      <c r="L2181" s="2" t="s">
        <v>18</v>
      </c>
    </row>
    <row r="2182" spans="1:12" x14ac:dyDescent="0.25">
      <c r="A2182" s="2">
        <v>332509</v>
      </c>
      <c r="B2182" s="2" t="s">
        <v>3422</v>
      </c>
      <c r="C2182" s="2" t="s">
        <v>293</v>
      </c>
      <c r="D2182" s="2" t="s">
        <v>519</v>
      </c>
      <c r="E2182" s="2" t="s">
        <v>77</v>
      </c>
      <c r="F2182" s="2">
        <v>34733</v>
      </c>
      <c r="G2182" s="2" t="s">
        <v>1865</v>
      </c>
      <c r="H2182" s="2" t="s">
        <v>16</v>
      </c>
      <c r="I2182" s="2" t="s">
        <v>203</v>
      </c>
      <c r="J2182" s="2" t="s">
        <v>1231</v>
      </c>
      <c r="L2182" s="2" t="s">
        <v>30</v>
      </c>
    </row>
    <row r="2183" spans="1:12" x14ac:dyDescent="0.25">
      <c r="A2183" s="2">
        <v>332590</v>
      </c>
      <c r="B2183" s="2" t="s">
        <v>3109</v>
      </c>
      <c r="C2183" s="2" t="s">
        <v>583</v>
      </c>
      <c r="D2183" s="2" t="s">
        <v>1096</v>
      </c>
      <c r="E2183" s="2" t="s">
        <v>77</v>
      </c>
      <c r="F2183" s="2">
        <v>36057</v>
      </c>
      <c r="G2183" s="2" t="s">
        <v>18</v>
      </c>
      <c r="H2183" s="2" t="s">
        <v>16</v>
      </c>
      <c r="I2183" s="2" t="s">
        <v>203</v>
      </c>
      <c r="J2183" s="2" t="s">
        <v>1231</v>
      </c>
      <c r="L2183" s="2" t="s">
        <v>18</v>
      </c>
    </row>
    <row r="2184" spans="1:12" x14ac:dyDescent="0.25">
      <c r="A2184" s="2">
        <v>332594</v>
      </c>
      <c r="B2184" s="2" t="s">
        <v>2726</v>
      </c>
      <c r="C2184" s="2" t="s">
        <v>1466</v>
      </c>
      <c r="D2184" s="2" t="s">
        <v>234</v>
      </c>
      <c r="E2184" s="2" t="s">
        <v>77</v>
      </c>
      <c r="F2184" s="2">
        <v>35977</v>
      </c>
      <c r="G2184" s="2" t="s">
        <v>213</v>
      </c>
      <c r="H2184" s="2" t="s">
        <v>16</v>
      </c>
      <c r="I2184" s="2" t="s">
        <v>203</v>
      </c>
      <c r="J2184" s="2" t="s">
        <v>15</v>
      </c>
      <c r="L2184" s="2" t="s">
        <v>18</v>
      </c>
    </row>
    <row r="2185" spans="1:12" x14ac:dyDescent="0.25">
      <c r="A2185" s="2">
        <v>332668</v>
      </c>
      <c r="B2185" s="2" t="s">
        <v>2250</v>
      </c>
      <c r="C2185" s="2" t="s">
        <v>326</v>
      </c>
      <c r="D2185" s="2" t="s">
        <v>904</v>
      </c>
      <c r="E2185" s="2" t="s">
        <v>76</v>
      </c>
      <c r="F2185" s="2">
        <v>36161</v>
      </c>
      <c r="G2185" s="2" t="s">
        <v>268</v>
      </c>
      <c r="H2185" s="2" t="s">
        <v>16</v>
      </c>
      <c r="I2185" s="2" t="s">
        <v>203</v>
      </c>
      <c r="J2185" s="2" t="s">
        <v>15</v>
      </c>
      <c r="L2185" s="2" t="s">
        <v>18</v>
      </c>
    </row>
    <row r="2186" spans="1:12" x14ac:dyDescent="0.25">
      <c r="A2186" s="2">
        <v>332730</v>
      </c>
      <c r="B2186" s="2" t="s">
        <v>825</v>
      </c>
      <c r="C2186" s="2" t="s">
        <v>440</v>
      </c>
      <c r="D2186" s="2" t="s">
        <v>1240</v>
      </c>
      <c r="E2186" s="2" t="s">
        <v>76</v>
      </c>
      <c r="F2186" s="2">
        <v>36526</v>
      </c>
      <c r="G2186" s="2" t="s">
        <v>18</v>
      </c>
      <c r="H2186" s="2" t="s">
        <v>16</v>
      </c>
      <c r="I2186" s="2" t="s">
        <v>203</v>
      </c>
      <c r="J2186" s="2" t="s">
        <v>15</v>
      </c>
      <c r="L2186" s="2" t="s">
        <v>18</v>
      </c>
    </row>
    <row r="2187" spans="1:12" x14ac:dyDescent="0.25">
      <c r="A2187" s="2">
        <v>332869</v>
      </c>
      <c r="B2187" s="2" t="s">
        <v>3204</v>
      </c>
      <c r="C2187" s="2" t="s">
        <v>1572</v>
      </c>
      <c r="D2187" s="2" t="s">
        <v>312</v>
      </c>
      <c r="E2187" s="2" t="s">
        <v>76</v>
      </c>
      <c r="F2187" s="2">
        <v>36453</v>
      </c>
      <c r="G2187" s="2" t="s">
        <v>18</v>
      </c>
      <c r="H2187" s="2" t="s">
        <v>16</v>
      </c>
      <c r="I2187" s="2" t="s">
        <v>203</v>
      </c>
      <c r="J2187" s="2" t="s">
        <v>1231</v>
      </c>
      <c r="L2187" s="2" t="s">
        <v>30</v>
      </c>
    </row>
    <row r="2188" spans="1:12" x14ac:dyDescent="0.25">
      <c r="A2188" s="2">
        <v>333173</v>
      </c>
      <c r="B2188" s="2" t="s">
        <v>2760</v>
      </c>
      <c r="C2188" s="2" t="s">
        <v>723</v>
      </c>
      <c r="D2188" s="2" t="s">
        <v>469</v>
      </c>
      <c r="E2188" s="2" t="s">
        <v>77</v>
      </c>
      <c r="F2188" s="2">
        <v>35651</v>
      </c>
      <c r="G2188" s="2" t="s">
        <v>18</v>
      </c>
      <c r="H2188" s="2" t="s">
        <v>16</v>
      </c>
      <c r="I2188" s="2" t="s">
        <v>203</v>
      </c>
      <c r="J2188" s="2" t="s">
        <v>1231</v>
      </c>
      <c r="L2188" s="2" t="s">
        <v>18</v>
      </c>
    </row>
    <row r="2189" spans="1:12" x14ac:dyDescent="0.25">
      <c r="A2189" s="2">
        <v>333656</v>
      </c>
      <c r="B2189" s="2" t="s">
        <v>3453</v>
      </c>
      <c r="C2189" s="2" t="s">
        <v>574</v>
      </c>
      <c r="D2189" s="2" t="s">
        <v>1285</v>
      </c>
      <c r="E2189" s="2" t="s">
        <v>76</v>
      </c>
      <c r="F2189" s="2">
        <v>36161</v>
      </c>
      <c r="G2189" s="2" t="s">
        <v>18</v>
      </c>
      <c r="H2189" s="2" t="s">
        <v>16</v>
      </c>
      <c r="I2189" s="2" t="s">
        <v>203</v>
      </c>
      <c r="J2189" s="2" t="s">
        <v>1231</v>
      </c>
      <c r="K2189" s="2">
        <v>2016</v>
      </c>
      <c r="L2189" s="2" t="s">
        <v>18</v>
      </c>
    </row>
    <row r="2190" spans="1:12" x14ac:dyDescent="0.25">
      <c r="A2190" s="2">
        <v>333665</v>
      </c>
      <c r="B2190" s="2" t="s">
        <v>4612</v>
      </c>
      <c r="C2190" s="2" t="s">
        <v>265</v>
      </c>
      <c r="D2190" s="2" t="s">
        <v>338</v>
      </c>
      <c r="I2190" s="2" t="s">
        <v>203</v>
      </c>
    </row>
    <row r="2191" spans="1:12" x14ac:dyDescent="0.25">
      <c r="A2191" s="2">
        <v>333701</v>
      </c>
      <c r="B2191" s="2" t="s">
        <v>3424</v>
      </c>
      <c r="C2191" s="2" t="s">
        <v>3425</v>
      </c>
      <c r="D2191" s="2" t="s">
        <v>282</v>
      </c>
      <c r="E2191" s="2" t="s">
        <v>76</v>
      </c>
      <c r="F2191" s="2">
        <v>30311</v>
      </c>
      <c r="G2191" s="2" t="s">
        <v>559</v>
      </c>
      <c r="H2191" s="2" t="s">
        <v>16</v>
      </c>
      <c r="I2191" s="2" t="s">
        <v>203</v>
      </c>
      <c r="J2191" s="2" t="s">
        <v>15</v>
      </c>
      <c r="L2191" s="2" t="s">
        <v>18</v>
      </c>
    </row>
    <row r="2192" spans="1:12" x14ac:dyDescent="0.25">
      <c r="A2192" s="2">
        <v>333786</v>
      </c>
      <c r="B2192" s="2" t="s">
        <v>1438</v>
      </c>
      <c r="C2192" s="2" t="s">
        <v>246</v>
      </c>
      <c r="D2192" s="2" t="s">
        <v>422</v>
      </c>
      <c r="E2192" s="2" t="s">
        <v>76</v>
      </c>
      <c r="F2192" s="2">
        <v>34036</v>
      </c>
      <c r="G2192" s="2" t="s">
        <v>73</v>
      </c>
      <c r="H2192" s="2" t="s">
        <v>16</v>
      </c>
      <c r="I2192" s="2" t="s">
        <v>203</v>
      </c>
      <c r="J2192" s="2" t="s">
        <v>1231</v>
      </c>
      <c r="L2192" s="2" t="s">
        <v>18</v>
      </c>
    </row>
    <row r="2193" spans="1:12" x14ac:dyDescent="0.25">
      <c r="A2193" s="2">
        <v>333832</v>
      </c>
      <c r="B2193" s="2" t="s">
        <v>3426</v>
      </c>
      <c r="C2193" s="2" t="s">
        <v>252</v>
      </c>
      <c r="D2193" s="2" t="s">
        <v>1086</v>
      </c>
      <c r="E2193" s="2" t="s">
        <v>77</v>
      </c>
      <c r="F2193" s="2">
        <v>26931</v>
      </c>
      <c r="G2193" s="2" t="s">
        <v>413</v>
      </c>
      <c r="H2193" s="2" t="s">
        <v>19</v>
      </c>
      <c r="I2193" s="2" t="s">
        <v>203</v>
      </c>
      <c r="J2193" s="2" t="s">
        <v>1231</v>
      </c>
      <c r="L2193" s="2" t="s">
        <v>30</v>
      </c>
    </row>
    <row r="2194" spans="1:12" x14ac:dyDescent="0.25">
      <c r="A2194" s="2">
        <v>333856</v>
      </c>
      <c r="B2194" s="2" t="s">
        <v>3206</v>
      </c>
      <c r="C2194" s="2" t="s">
        <v>229</v>
      </c>
      <c r="D2194" s="2" t="s">
        <v>3207</v>
      </c>
      <c r="E2194" s="2" t="s">
        <v>76</v>
      </c>
      <c r="F2194" s="2">
        <v>30599</v>
      </c>
      <c r="G2194" s="2" t="s">
        <v>3208</v>
      </c>
      <c r="H2194" s="2" t="s">
        <v>16</v>
      </c>
      <c r="I2194" s="2" t="s">
        <v>203</v>
      </c>
      <c r="J2194" s="2" t="s">
        <v>1231</v>
      </c>
      <c r="L2194" s="2" t="s">
        <v>18</v>
      </c>
    </row>
    <row r="2195" spans="1:12" x14ac:dyDescent="0.25">
      <c r="A2195" s="2">
        <v>333891</v>
      </c>
      <c r="B2195" s="2" t="s">
        <v>2443</v>
      </c>
      <c r="C2195" s="2" t="s">
        <v>2444</v>
      </c>
      <c r="D2195" s="2" t="s">
        <v>551</v>
      </c>
      <c r="E2195" s="2" t="s">
        <v>77</v>
      </c>
      <c r="F2195" s="2">
        <v>35192</v>
      </c>
      <c r="G2195" s="2" t="s">
        <v>18</v>
      </c>
      <c r="H2195" s="2" t="s">
        <v>16</v>
      </c>
      <c r="I2195" s="2" t="s">
        <v>203</v>
      </c>
      <c r="J2195" s="2" t="s">
        <v>1231</v>
      </c>
      <c r="L2195" s="2" t="s">
        <v>30</v>
      </c>
    </row>
    <row r="2196" spans="1:12" x14ac:dyDescent="0.25">
      <c r="A2196" s="2">
        <v>334116</v>
      </c>
      <c r="B2196" s="2" t="s">
        <v>2752</v>
      </c>
      <c r="C2196" s="2" t="s">
        <v>518</v>
      </c>
      <c r="D2196" s="2" t="s">
        <v>2753</v>
      </c>
      <c r="E2196" s="2" t="s">
        <v>77</v>
      </c>
      <c r="F2196" s="2">
        <v>35724</v>
      </c>
      <c r="G2196" s="2" t="s">
        <v>18</v>
      </c>
      <c r="H2196" s="2" t="s">
        <v>16</v>
      </c>
      <c r="I2196" s="2" t="s">
        <v>203</v>
      </c>
      <c r="J2196" s="2" t="s">
        <v>15</v>
      </c>
      <c r="L2196" s="2" t="s">
        <v>37</v>
      </c>
    </row>
    <row r="2197" spans="1:12" x14ac:dyDescent="0.25">
      <c r="A2197" s="2">
        <v>334180</v>
      </c>
      <c r="B2197" s="2" t="s">
        <v>2862</v>
      </c>
      <c r="C2197" s="2" t="s">
        <v>650</v>
      </c>
      <c r="D2197" s="2" t="s">
        <v>2863</v>
      </c>
      <c r="E2197" s="2" t="s">
        <v>77</v>
      </c>
      <c r="F2197" s="2">
        <v>34709</v>
      </c>
      <c r="G2197" s="2" t="s">
        <v>981</v>
      </c>
      <c r="H2197" s="2" t="s">
        <v>16</v>
      </c>
      <c r="I2197" s="2" t="s">
        <v>203</v>
      </c>
      <c r="J2197" s="2" t="s">
        <v>1231</v>
      </c>
      <c r="L2197" s="2" t="s">
        <v>55</v>
      </c>
    </row>
    <row r="2198" spans="1:12" x14ac:dyDescent="0.25">
      <c r="A2198" s="2">
        <v>334302</v>
      </c>
      <c r="B2198" s="2" t="s">
        <v>3427</v>
      </c>
      <c r="C2198" s="2" t="s">
        <v>229</v>
      </c>
      <c r="D2198" s="2" t="s">
        <v>3428</v>
      </c>
      <c r="E2198" s="2" t="s">
        <v>76</v>
      </c>
      <c r="F2198" s="2">
        <v>35451</v>
      </c>
      <c r="G2198" s="2" t="s">
        <v>3429</v>
      </c>
      <c r="H2198" s="2" t="s">
        <v>16</v>
      </c>
      <c r="I2198" s="2" t="s">
        <v>203</v>
      </c>
      <c r="J2198" s="2" t="s">
        <v>15</v>
      </c>
      <c r="K2198" s="2">
        <v>2014</v>
      </c>
      <c r="L2198" s="2" t="s">
        <v>30</v>
      </c>
    </row>
    <row r="2199" spans="1:12" x14ac:dyDescent="0.25">
      <c r="A2199" s="2">
        <v>334310</v>
      </c>
      <c r="B2199" s="2" t="s">
        <v>2708</v>
      </c>
      <c r="C2199" s="2" t="s">
        <v>972</v>
      </c>
      <c r="D2199" s="2" t="s">
        <v>2255</v>
      </c>
      <c r="E2199" s="2" t="s">
        <v>76</v>
      </c>
      <c r="F2199" s="2">
        <v>31934</v>
      </c>
      <c r="G2199" s="2" t="s">
        <v>920</v>
      </c>
      <c r="H2199" s="2" t="s">
        <v>16</v>
      </c>
      <c r="I2199" s="2" t="s">
        <v>203</v>
      </c>
      <c r="J2199" s="2" t="s">
        <v>1231</v>
      </c>
      <c r="L2199" s="2" t="s">
        <v>920</v>
      </c>
    </row>
    <row r="2200" spans="1:12" x14ac:dyDescent="0.25">
      <c r="A2200" s="2">
        <v>334378</v>
      </c>
      <c r="B2200" s="2" t="s">
        <v>2763</v>
      </c>
      <c r="C2200" s="2" t="s">
        <v>326</v>
      </c>
      <c r="D2200" s="2" t="s">
        <v>2764</v>
      </c>
      <c r="E2200" s="2" t="s">
        <v>76</v>
      </c>
      <c r="F2200" s="2">
        <v>31077</v>
      </c>
      <c r="G2200" s="2" t="s">
        <v>18</v>
      </c>
      <c r="H2200" s="2" t="s">
        <v>16</v>
      </c>
      <c r="I2200" s="2" t="s">
        <v>203</v>
      </c>
      <c r="J2200" s="2" t="s">
        <v>1231</v>
      </c>
      <c r="L2200" s="2" t="s">
        <v>30</v>
      </c>
    </row>
    <row r="2201" spans="1:12" x14ac:dyDescent="0.25">
      <c r="A2201" s="2">
        <v>334472</v>
      </c>
      <c r="B2201" s="2" t="s">
        <v>2637</v>
      </c>
      <c r="C2201" s="2" t="s">
        <v>214</v>
      </c>
      <c r="D2201" s="2" t="s">
        <v>314</v>
      </c>
      <c r="E2201" s="2" t="s">
        <v>76</v>
      </c>
      <c r="F2201" s="2">
        <v>36161</v>
      </c>
      <c r="G2201" s="2" t="s">
        <v>610</v>
      </c>
      <c r="H2201" s="2" t="s">
        <v>19</v>
      </c>
      <c r="I2201" s="2" t="s">
        <v>203</v>
      </c>
      <c r="J2201" s="2" t="s">
        <v>15</v>
      </c>
      <c r="L2201" s="2" t="s">
        <v>30</v>
      </c>
    </row>
    <row r="2202" spans="1:12" x14ac:dyDescent="0.25">
      <c r="A2202" s="2">
        <v>334572</v>
      </c>
      <c r="B2202" s="2" t="s">
        <v>2999</v>
      </c>
      <c r="C2202" s="2" t="s">
        <v>3000</v>
      </c>
      <c r="D2202" s="2" t="s">
        <v>1116</v>
      </c>
      <c r="E2202" s="2" t="s">
        <v>77</v>
      </c>
      <c r="F2202" s="2">
        <v>35798</v>
      </c>
      <c r="G2202" s="2" t="s">
        <v>855</v>
      </c>
      <c r="H2202" s="2" t="s">
        <v>16</v>
      </c>
      <c r="I2202" s="2" t="s">
        <v>203</v>
      </c>
      <c r="J2202" s="2" t="s">
        <v>1231</v>
      </c>
      <c r="L2202" s="2" t="s">
        <v>30</v>
      </c>
    </row>
    <row r="2203" spans="1:12" x14ac:dyDescent="0.25">
      <c r="A2203" s="2">
        <v>334630</v>
      </c>
      <c r="B2203" s="2" t="s">
        <v>2353</v>
      </c>
      <c r="C2203" s="2" t="s">
        <v>229</v>
      </c>
      <c r="D2203" s="2" t="s">
        <v>726</v>
      </c>
      <c r="E2203" s="2" t="s">
        <v>77</v>
      </c>
      <c r="F2203" s="2">
        <v>35505</v>
      </c>
      <c r="G2203" s="2" t="s">
        <v>18</v>
      </c>
      <c r="H2203" s="2" t="s">
        <v>16</v>
      </c>
      <c r="I2203" s="2" t="s">
        <v>203</v>
      </c>
      <c r="J2203" s="2" t="s">
        <v>15</v>
      </c>
      <c r="L2203" s="2" t="s">
        <v>30</v>
      </c>
    </row>
    <row r="2204" spans="1:12" x14ac:dyDescent="0.25">
      <c r="A2204" s="2">
        <v>334722</v>
      </c>
      <c r="B2204" s="2" t="s">
        <v>2802</v>
      </c>
      <c r="C2204" s="2" t="s">
        <v>2558</v>
      </c>
      <c r="D2204" s="2" t="s">
        <v>384</v>
      </c>
      <c r="E2204" s="2" t="s">
        <v>77</v>
      </c>
      <c r="F2204" s="2">
        <v>34584</v>
      </c>
      <c r="G2204" s="2" t="s">
        <v>213</v>
      </c>
      <c r="H2204" s="2" t="s">
        <v>16</v>
      </c>
      <c r="I2204" s="2" t="s">
        <v>203</v>
      </c>
      <c r="J2204" s="2" t="s">
        <v>15</v>
      </c>
      <c r="L2204" s="2" t="s">
        <v>37</v>
      </c>
    </row>
    <row r="2205" spans="1:12" x14ac:dyDescent="0.25">
      <c r="A2205" s="2">
        <v>334945</v>
      </c>
      <c r="B2205" s="2" t="s">
        <v>3001</v>
      </c>
      <c r="C2205" s="2" t="s">
        <v>642</v>
      </c>
      <c r="D2205" s="2" t="s">
        <v>2184</v>
      </c>
      <c r="E2205" s="2" t="s">
        <v>77</v>
      </c>
      <c r="F2205" s="2">
        <v>29710</v>
      </c>
      <c r="G2205" s="2" t="s">
        <v>3002</v>
      </c>
      <c r="H2205" s="2" t="s">
        <v>16</v>
      </c>
      <c r="I2205" s="2" t="s">
        <v>203</v>
      </c>
      <c r="J2205" s="2" t="s">
        <v>15</v>
      </c>
      <c r="L2205" s="2" t="s">
        <v>70</v>
      </c>
    </row>
    <row r="2206" spans="1:12" x14ac:dyDescent="0.25">
      <c r="A2206" s="2">
        <v>335045</v>
      </c>
      <c r="B2206" s="2" t="s">
        <v>2976</v>
      </c>
      <c r="C2206" s="2" t="s">
        <v>211</v>
      </c>
      <c r="D2206" s="2" t="s">
        <v>706</v>
      </c>
      <c r="E2206" s="2" t="s">
        <v>77</v>
      </c>
      <c r="F2206" s="2">
        <v>32874</v>
      </c>
      <c r="G2206" s="2" t="s">
        <v>408</v>
      </c>
      <c r="H2206" s="2" t="s">
        <v>16</v>
      </c>
      <c r="I2206" s="2" t="s">
        <v>203</v>
      </c>
      <c r="J2206" s="2" t="s">
        <v>1231</v>
      </c>
      <c r="L2206" s="2" t="s">
        <v>30</v>
      </c>
    </row>
    <row r="2207" spans="1:12" x14ac:dyDescent="0.25">
      <c r="A2207" s="2">
        <v>335094</v>
      </c>
      <c r="B2207" s="2" t="s">
        <v>2285</v>
      </c>
      <c r="C2207" s="2" t="s">
        <v>1297</v>
      </c>
      <c r="D2207" s="2" t="s">
        <v>226</v>
      </c>
      <c r="E2207" s="2" t="s">
        <v>76</v>
      </c>
      <c r="F2207" s="2">
        <v>31096</v>
      </c>
      <c r="G2207" s="2" t="s">
        <v>1958</v>
      </c>
      <c r="H2207" s="2" t="s">
        <v>16</v>
      </c>
      <c r="I2207" s="2" t="s">
        <v>203</v>
      </c>
      <c r="J2207" s="2" t="s">
        <v>1231</v>
      </c>
      <c r="L2207" s="2" t="s">
        <v>70</v>
      </c>
    </row>
    <row r="2208" spans="1:12" x14ac:dyDescent="0.25">
      <c r="A2208" s="2">
        <v>335118</v>
      </c>
      <c r="B2208" s="2" t="s">
        <v>2765</v>
      </c>
      <c r="C2208" s="2" t="s">
        <v>396</v>
      </c>
      <c r="D2208" s="2" t="s">
        <v>2766</v>
      </c>
      <c r="E2208" s="2" t="s">
        <v>76</v>
      </c>
      <c r="F2208" s="2">
        <v>35065</v>
      </c>
      <c r="G2208" s="2" t="s">
        <v>58</v>
      </c>
      <c r="H2208" s="2" t="s">
        <v>16</v>
      </c>
      <c r="I2208" s="2" t="s">
        <v>203</v>
      </c>
      <c r="J2208" s="2" t="s">
        <v>15</v>
      </c>
      <c r="L2208" s="2" t="s">
        <v>58</v>
      </c>
    </row>
    <row r="2209" spans="1:12" x14ac:dyDescent="0.25">
      <c r="A2209" s="2">
        <v>335124</v>
      </c>
      <c r="B2209" s="2" t="s">
        <v>3003</v>
      </c>
      <c r="C2209" s="2" t="s">
        <v>229</v>
      </c>
      <c r="D2209" s="2" t="s">
        <v>232</v>
      </c>
      <c r="E2209" s="2" t="s">
        <v>77</v>
      </c>
      <c r="F2209" s="2">
        <v>33290</v>
      </c>
      <c r="G2209" s="2" t="s">
        <v>18</v>
      </c>
      <c r="H2209" s="2" t="s">
        <v>19</v>
      </c>
      <c r="I2209" s="2" t="s">
        <v>203</v>
      </c>
      <c r="J2209" s="2" t="s">
        <v>1231</v>
      </c>
      <c r="L2209" s="2" t="s">
        <v>73</v>
      </c>
    </row>
    <row r="2210" spans="1:12" x14ac:dyDescent="0.25">
      <c r="A2210" s="2">
        <v>335131</v>
      </c>
      <c r="B2210" s="2" t="s">
        <v>3192</v>
      </c>
      <c r="C2210" s="2" t="s">
        <v>522</v>
      </c>
      <c r="D2210" s="2" t="s">
        <v>277</v>
      </c>
      <c r="E2210" s="2" t="s">
        <v>77</v>
      </c>
      <c r="F2210" s="2">
        <v>35533</v>
      </c>
      <c r="G2210" s="2" t="s">
        <v>18</v>
      </c>
      <c r="H2210" s="2" t="s">
        <v>16</v>
      </c>
      <c r="I2210" s="2" t="s">
        <v>203</v>
      </c>
      <c r="J2210" s="2" t="s">
        <v>15</v>
      </c>
      <c r="L2210" s="2" t="s">
        <v>18</v>
      </c>
    </row>
    <row r="2211" spans="1:12" x14ac:dyDescent="0.25">
      <c r="A2211" s="2">
        <v>335303</v>
      </c>
      <c r="B2211" s="2" t="s">
        <v>2803</v>
      </c>
      <c r="C2211" s="2" t="s">
        <v>229</v>
      </c>
      <c r="D2211" s="2" t="s">
        <v>850</v>
      </c>
      <c r="E2211" s="2" t="s">
        <v>77</v>
      </c>
      <c r="F2211" s="2">
        <v>35074</v>
      </c>
      <c r="G2211" s="2" t="s">
        <v>582</v>
      </c>
      <c r="H2211" s="2" t="s">
        <v>16</v>
      </c>
      <c r="I2211" s="2" t="s">
        <v>203</v>
      </c>
      <c r="J2211" s="2" t="s">
        <v>1231</v>
      </c>
      <c r="L2211" s="2" t="s">
        <v>30</v>
      </c>
    </row>
    <row r="2212" spans="1:12" x14ac:dyDescent="0.25">
      <c r="A2212" s="2">
        <v>335313</v>
      </c>
      <c r="B2212" s="2" t="s">
        <v>2804</v>
      </c>
      <c r="C2212" s="2" t="s">
        <v>229</v>
      </c>
      <c r="D2212" s="2" t="s">
        <v>489</v>
      </c>
      <c r="E2212" s="2" t="s">
        <v>77</v>
      </c>
      <c r="F2212" s="2">
        <v>32046</v>
      </c>
      <c r="G2212" s="2" t="s">
        <v>511</v>
      </c>
      <c r="H2212" s="2" t="s">
        <v>16</v>
      </c>
      <c r="I2212" s="2" t="s">
        <v>203</v>
      </c>
      <c r="J2212" s="2" t="s">
        <v>1231</v>
      </c>
      <c r="L2212" s="2" t="s">
        <v>18</v>
      </c>
    </row>
    <row r="2213" spans="1:12" x14ac:dyDescent="0.25">
      <c r="A2213" s="2">
        <v>335341</v>
      </c>
      <c r="B2213" s="2" t="s">
        <v>3004</v>
      </c>
      <c r="C2213" s="2" t="s">
        <v>229</v>
      </c>
      <c r="D2213" s="2" t="s">
        <v>656</v>
      </c>
      <c r="E2213" s="2" t="s">
        <v>77</v>
      </c>
      <c r="F2213" s="2">
        <v>28251</v>
      </c>
      <c r="G2213" s="2" t="s">
        <v>18</v>
      </c>
      <c r="H2213" s="2" t="s">
        <v>16</v>
      </c>
      <c r="I2213" s="2" t="s">
        <v>203</v>
      </c>
      <c r="J2213" s="2" t="s">
        <v>1231</v>
      </c>
      <c r="L2213" s="2" t="s">
        <v>18</v>
      </c>
    </row>
    <row r="2214" spans="1:12" x14ac:dyDescent="0.25">
      <c r="A2214" s="2">
        <v>335345</v>
      </c>
      <c r="B2214" s="2" t="s">
        <v>2412</v>
      </c>
      <c r="C2214" s="2" t="s">
        <v>246</v>
      </c>
      <c r="D2214" s="2" t="s">
        <v>312</v>
      </c>
      <c r="E2214" s="2" t="s">
        <v>77</v>
      </c>
      <c r="F2214" s="2">
        <v>35135</v>
      </c>
      <c r="G2214" s="2" t="s">
        <v>18</v>
      </c>
      <c r="H2214" s="2" t="s">
        <v>16</v>
      </c>
      <c r="I2214" s="2" t="s">
        <v>203</v>
      </c>
      <c r="J2214" s="2" t="s">
        <v>1231</v>
      </c>
      <c r="L2214" s="2" t="s">
        <v>47</v>
      </c>
    </row>
    <row r="2215" spans="1:12" x14ac:dyDescent="0.25">
      <c r="A2215" s="2">
        <v>335377</v>
      </c>
      <c r="B2215" s="2" t="s">
        <v>3212</v>
      </c>
      <c r="C2215" s="2" t="s">
        <v>211</v>
      </c>
      <c r="D2215" s="2" t="s">
        <v>423</v>
      </c>
      <c r="E2215" s="2" t="s">
        <v>76</v>
      </c>
      <c r="F2215" s="2">
        <v>34121</v>
      </c>
      <c r="G2215" s="2" t="s">
        <v>18</v>
      </c>
      <c r="H2215" s="2" t="s">
        <v>16</v>
      </c>
      <c r="I2215" s="2" t="s">
        <v>203</v>
      </c>
      <c r="J2215" s="2" t="s">
        <v>15</v>
      </c>
      <c r="L2215" s="2" t="s">
        <v>30</v>
      </c>
    </row>
    <row r="2216" spans="1:12" x14ac:dyDescent="0.25">
      <c r="A2216" s="2">
        <v>335429</v>
      </c>
      <c r="B2216" s="2" t="s">
        <v>2400</v>
      </c>
      <c r="C2216" s="2" t="s">
        <v>667</v>
      </c>
      <c r="D2216" s="2" t="s">
        <v>312</v>
      </c>
      <c r="E2216" s="2" t="s">
        <v>76</v>
      </c>
      <c r="F2216" s="2">
        <v>35864</v>
      </c>
      <c r="G2216" s="2" t="s">
        <v>47</v>
      </c>
      <c r="H2216" s="2" t="s">
        <v>16</v>
      </c>
      <c r="I2216" s="2" t="s">
        <v>203</v>
      </c>
      <c r="J2216" s="2" t="s">
        <v>1231</v>
      </c>
      <c r="L2216" s="2" t="s">
        <v>47</v>
      </c>
    </row>
    <row r="2217" spans="1:12" x14ac:dyDescent="0.25">
      <c r="A2217" s="2">
        <v>335456</v>
      </c>
      <c r="B2217" s="2" t="s">
        <v>3454</v>
      </c>
      <c r="C2217" s="2" t="s">
        <v>341</v>
      </c>
      <c r="D2217" s="2" t="s">
        <v>2257</v>
      </c>
      <c r="E2217" s="2" t="s">
        <v>77</v>
      </c>
      <c r="H2217" s="2" t="s">
        <v>16</v>
      </c>
      <c r="I2217" s="2" t="s">
        <v>203</v>
      </c>
    </row>
    <row r="2218" spans="1:12" x14ac:dyDescent="0.25">
      <c r="A2218" s="2">
        <v>335484</v>
      </c>
      <c r="B2218" s="2" t="s">
        <v>3229</v>
      </c>
      <c r="C2218" s="2" t="s">
        <v>1052</v>
      </c>
      <c r="D2218" s="2" t="s">
        <v>407</v>
      </c>
      <c r="E2218" s="2" t="s">
        <v>77</v>
      </c>
      <c r="F2218" s="2">
        <v>32604</v>
      </c>
      <c r="G2218" s="2" t="s">
        <v>3230</v>
      </c>
      <c r="H2218" s="2" t="s">
        <v>16</v>
      </c>
      <c r="I2218" s="2" t="s">
        <v>203</v>
      </c>
      <c r="J2218" s="2" t="s">
        <v>1231</v>
      </c>
      <c r="L2218" s="2" t="s">
        <v>67</v>
      </c>
    </row>
    <row r="2219" spans="1:12" x14ac:dyDescent="0.25">
      <c r="A2219" s="2">
        <v>335530</v>
      </c>
      <c r="B2219" s="2" t="s">
        <v>3436</v>
      </c>
      <c r="C2219" s="2" t="s">
        <v>436</v>
      </c>
      <c r="D2219" s="2" t="s">
        <v>615</v>
      </c>
      <c r="E2219" s="2" t="s">
        <v>77</v>
      </c>
      <c r="F2219" s="2">
        <v>35045</v>
      </c>
      <c r="G2219" s="2" t="s">
        <v>18</v>
      </c>
      <c r="H2219" s="2" t="s">
        <v>16</v>
      </c>
      <c r="I2219" s="2" t="s">
        <v>203</v>
      </c>
      <c r="J2219" s="2" t="s">
        <v>15</v>
      </c>
      <c r="L2219" s="2" t="s">
        <v>18</v>
      </c>
    </row>
    <row r="2220" spans="1:12" x14ac:dyDescent="0.25">
      <c r="A2220" s="2">
        <v>335649</v>
      </c>
      <c r="B2220" s="2" t="s">
        <v>2870</v>
      </c>
      <c r="C2220" s="2" t="s">
        <v>667</v>
      </c>
      <c r="D2220" s="2" t="s">
        <v>1798</v>
      </c>
      <c r="E2220" s="2" t="s">
        <v>77</v>
      </c>
      <c r="F2220" s="2">
        <v>31872</v>
      </c>
      <c r="G2220" s="2" t="s">
        <v>70</v>
      </c>
      <c r="H2220" s="2" t="s">
        <v>16</v>
      </c>
      <c r="I2220" s="2" t="s">
        <v>203</v>
      </c>
      <c r="J2220" s="2" t="s">
        <v>15</v>
      </c>
      <c r="L2220" s="2" t="s">
        <v>70</v>
      </c>
    </row>
    <row r="2221" spans="1:12" x14ac:dyDescent="0.25">
      <c r="A2221" s="2">
        <v>335683</v>
      </c>
      <c r="B2221" s="2" t="s">
        <v>2872</v>
      </c>
      <c r="C2221" s="2" t="s">
        <v>638</v>
      </c>
      <c r="D2221" s="2" t="s">
        <v>359</v>
      </c>
      <c r="E2221" s="2" t="s">
        <v>76</v>
      </c>
      <c r="F2221" s="2">
        <v>35796</v>
      </c>
      <c r="G2221" s="2" t="s">
        <v>37</v>
      </c>
      <c r="H2221" s="2" t="s">
        <v>16</v>
      </c>
      <c r="I2221" s="2" t="s">
        <v>203</v>
      </c>
      <c r="J2221" s="2" t="s">
        <v>15</v>
      </c>
      <c r="L2221" s="2" t="s">
        <v>37</v>
      </c>
    </row>
    <row r="2222" spans="1:12" x14ac:dyDescent="0.25">
      <c r="A2222" s="2">
        <v>335709</v>
      </c>
      <c r="B2222" s="2" t="s">
        <v>2874</v>
      </c>
      <c r="C2222" s="2" t="s">
        <v>379</v>
      </c>
      <c r="D2222" s="2" t="s">
        <v>2696</v>
      </c>
      <c r="E2222" s="2" t="s">
        <v>76</v>
      </c>
      <c r="F2222" s="2">
        <v>27733</v>
      </c>
      <c r="G2222" s="2" t="s">
        <v>333</v>
      </c>
      <c r="H2222" s="2" t="s">
        <v>16</v>
      </c>
      <c r="I2222" s="2" t="s">
        <v>203</v>
      </c>
      <c r="J2222" s="2" t="s">
        <v>1231</v>
      </c>
      <c r="L2222" s="2" t="s">
        <v>18</v>
      </c>
    </row>
    <row r="2223" spans="1:12" x14ac:dyDescent="0.25">
      <c r="A2223" s="2">
        <v>335749</v>
      </c>
      <c r="B2223" s="2" t="s">
        <v>3215</v>
      </c>
      <c r="C2223" s="2" t="s">
        <v>3216</v>
      </c>
      <c r="D2223" s="2" t="s">
        <v>422</v>
      </c>
      <c r="E2223" s="2" t="s">
        <v>77</v>
      </c>
      <c r="F2223" s="2">
        <v>26826</v>
      </c>
      <c r="G2223" s="2" t="s">
        <v>854</v>
      </c>
      <c r="H2223" s="2" t="s">
        <v>16</v>
      </c>
      <c r="I2223" s="2" t="s">
        <v>203</v>
      </c>
      <c r="J2223" s="2" t="s">
        <v>1231</v>
      </c>
      <c r="L2223" s="2" t="s">
        <v>18</v>
      </c>
    </row>
    <row r="2224" spans="1:12" x14ac:dyDescent="0.25">
      <c r="A2224" s="2">
        <v>335867</v>
      </c>
      <c r="B2224" s="2" t="s">
        <v>2470</v>
      </c>
      <c r="C2224" s="2" t="s">
        <v>2471</v>
      </c>
      <c r="D2224" s="2" t="s">
        <v>1544</v>
      </c>
      <c r="E2224" s="2" t="s">
        <v>76</v>
      </c>
      <c r="F2224" s="2">
        <v>36161</v>
      </c>
      <c r="G2224" s="2" t="s">
        <v>335</v>
      </c>
      <c r="H2224" s="2" t="s">
        <v>16</v>
      </c>
      <c r="I2224" s="2" t="s">
        <v>203</v>
      </c>
    </row>
    <row r="2225" spans="1:16" x14ac:dyDescent="0.25">
      <c r="A2225" s="2">
        <v>335890</v>
      </c>
      <c r="B2225" s="2" t="s">
        <v>2715</v>
      </c>
      <c r="C2225" s="2" t="s">
        <v>652</v>
      </c>
      <c r="D2225" s="2" t="s">
        <v>2716</v>
      </c>
      <c r="E2225" s="2" t="s">
        <v>77</v>
      </c>
      <c r="F2225" s="2">
        <v>28860</v>
      </c>
      <c r="G2225" s="2" t="s">
        <v>213</v>
      </c>
      <c r="H2225" s="2" t="s">
        <v>16</v>
      </c>
      <c r="I2225" s="2" t="s">
        <v>203</v>
      </c>
      <c r="J2225" s="2" t="s">
        <v>1231</v>
      </c>
      <c r="L2225" s="2" t="s">
        <v>30</v>
      </c>
    </row>
    <row r="2226" spans="1:16" x14ac:dyDescent="0.25">
      <c r="A2226" s="2">
        <v>335892</v>
      </c>
      <c r="B2226" s="2" t="s">
        <v>2809</v>
      </c>
      <c r="C2226" s="2" t="s">
        <v>1473</v>
      </c>
      <c r="D2226" s="2" t="s">
        <v>2810</v>
      </c>
      <c r="E2226" s="2" t="s">
        <v>76</v>
      </c>
      <c r="F2226" s="2">
        <v>30533</v>
      </c>
      <c r="G2226" s="2" t="s">
        <v>2811</v>
      </c>
      <c r="H2226" s="2" t="s">
        <v>16</v>
      </c>
      <c r="I2226" s="2" t="s">
        <v>203</v>
      </c>
      <c r="J2226" s="2" t="s">
        <v>1231</v>
      </c>
      <c r="L2226" s="2" t="s">
        <v>58</v>
      </c>
    </row>
    <row r="2227" spans="1:16" x14ac:dyDescent="0.25">
      <c r="A2227" s="2">
        <v>335918</v>
      </c>
      <c r="B2227" s="2" t="s">
        <v>2329</v>
      </c>
      <c r="C2227" s="2" t="s">
        <v>229</v>
      </c>
      <c r="D2227" s="2" t="s">
        <v>348</v>
      </c>
      <c r="E2227" s="2" t="s">
        <v>77</v>
      </c>
      <c r="F2227" s="2">
        <v>35377</v>
      </c>
      <c r="G2227" s="2" t="s">
        <v>2330</v>
      </c>
      <c r="H2227" s="2" t="s">
        <v>16</v>
      </c>
      <c r="I2227" s="2" t="s">
        <v>203</v>
      </c>
      <c r="J2227" s="2" t="s">
        <v>1231</v>
      </c>
      <c r="L2227" s="2" t="s">
        <v>27</v>
      </c>
    </row>
    <row r="2228" spans="1:16" x14ac:dyDescent="0.25">
      <c r="A2228" s="2">
        <v>335947</v>
      </c>
      <c r="B2228" s="2" t="s">
        <v>2877</v>
      </c>
      <c r="C2228" s="2" t="s">
        <v>214</v>
      </c>
      <c r="D2228" s="2" t="s">
        <v>267</v>
      </c>
      <c r="E2228" s="2" t="s">
        <v>76</v>
      </c>
      <c r="F2228" s="2">
        <v>34527</v>
      </c>
      <c r="G2228" s="2" t="s">
        <v>27</v>
      </c>
      <c r="H2228" s="2" t="s">
        <v>16</v>
      </c>
      <c r="I2228" s="2" t="s">
        <v>203</v>
      </c>
      <c r="J2228" s="2" t="s">
        <v>1231</v>
      </c>
      <c r="L2228" s="2" t="s">
        <v>18</v>
      </c>
      <c r="P2228" s="2" t="s">
        <v>4572</v>
      </c>
    </row>
    <row r="2229" spans="1:16" x14ac:dyDescent="0.25">
      <c r="A2229" s="2">
        <v>335952</v>
      </c>
      <c r="B2229" s="2" t="s">
        <v>2405</v>
      </c>
      <c r="C2229" s="2" t="s">
        <v>591</v>
      </c>
      <c r="D2229" s="2" t="s">
        <v>374</v>
      </c>
      <c r="E2229" s="2" t="s">
        <v>76</v>
      </c>
      <c r="F2229" s="2">
        <v>31588</v>
      </c>
      <c r="G2229" s="2" t="s">
        <v>47</v>
      </c>
      <c r="H2229" s="2" t="s">
        <v>16</v>
      </c>
      <c r="I2229" s="2" t="s">
        <v>203</v>
      </c>
    </row>
    <row r="2230" spans="1:16" x14ac:dyDescent="0.25">
      <c r="A2230" s="2">
        <v>335975</v>
      </c>
      <c r="B2230" s="2" t="s">
        <v>3455</v>
      </c>
      <c r="C2230" s="2" t="s">
        <v>252</v>
      </c>
      <c r="D2230" s="2" t="s">
        <v>3456</v>
      </c>
      <c r="E2230" s="2" t="s">
        <v>76</v>
      </c>
      <c r="F2230" s="2">
        <v>35266</v>
      </c>
      <c r="G2230" s="2" t="s">
        <v>2232</v>
      </c>
      <c r="H2230" s="2" t="s">
        <v>16</v>
      </c>
      <c r="I2230" s="2" t="s">
        <v>203</v>
      </c>
      <c r="J2230" s="2" t="s">
        <v>1231</v>
      </c>
      <c r="L2230" s="2" t="s">
        <v>30</v>
      </c>
    </row>
    <row r="2231" spans="1:16" x14ac:dyDescent="0.25">
      <c r="A2231" s="2">
        <v>335978</v>
      </c>
      <c r="B2231" s="2" t="s">
        <v>2334</v>
      </c>
      <c r="C2231" s="2" t="s">
        <v>514</v>
      </c>
      <c r="D2231" s="2" t="s">
        <v>2335</v>
      </c>
      <c r="E2231" s="2" t="s">
        <v>76</v>
      </c>
      <c r="F2231" s="2">
        <v>36545</v>
      </c>
      <c r="G2231" s="2" t="s">
        <v>18</v>
      </c>
      <c r="H2231" s="2" t="s">
        <v>16</v>
      </c>
      <c r="I2231" s="2" t="s">
        <v>203</v>
      </c>
      <c r="J2231" s="2" t="s">
        <v>15</v>
      </c>
      <c r="L2231" s="2" t="s">
        <v>18</v>
      </c>
    </row>
    <row r="2232" spans="1:16" x14ac:dyDescent="0.25">
      <c r="A2232" s="2">
        <v>336072</v>
      </c>
      <c r="B2232" s="2" t="s">
        <v>2879</v>
      </c>
      <c r="C2232" s="2" t="s">
        <v>246</v>
      </c>
      <c r="D2232" s="2" t="s">
        <v>422</v>
      </c>
      <c r="E2232" s="2" t="s">
        <v>77</v>
      </c>
      <c r="F2232" s="2">
        <v>35256</v>
      </c>
      <c r="G2232" s="2" t="s">
        <v>2880</v>
      </c>
      <c r="H2232" s="2" t="s">
        <v>16</v>
      </c>
      <c r="I2232" s="2" t="s">
        <v>203</v>
      </c>
      <c r="J2232" s="2" t="s">
        <v>15</v>
      </c>
      <c r="L2232" s="2" t="s">
        <v>18</v>
      </c>
    </row>
    <row r="2233" spans="1:16" x14ac:dyDescent="0.25">
      <c r="A2233" s="2">
        <v>336207</v>
      </c>
      <c r="B2233" s="2" t="s">
        <v>842</v>
      </c>
      <c r="C2233" s="2" t="s">
        <v>291</v>
      </c>
      <c r="D2233" s="2" t="s">
        <v>601</v>
      </c>
      <c r="E2233" s="2" t="s">
        <v>76</v>
      </c>
      <c r="F2233" s="2">
        <v>31413</v>
      </c>
      <c r="G2233" s="2" t="s">
        <v>2690</v>
      </c>
      <c r="H2233" s="2" t="s">
        <v>16</v>
      </c>
      <c r="I2233" s="2" t="s">
        <v>203</v>
      </c>
      <c r="J2233" s="2" t="s">
        <v>1231</v>
      </c>
      <c r="L2233" s="2" t="s">
        <v>70</v>
      </c>
    </row>
    <row r="2234" spans="1:16" x14ac:dyDescent="0.25">
      <c r="A2234" s="2">
        <v>336225</v>
      </c>
      <c r="B2234" s="2" t="s">
        <v>2542</v>
      </c>
      <c r="C2234" s="2" t="s">
        <v>379</v>
      </c>
      <c r="D2234" s="2" t="s">
        <v>232</v>
      </c>
      <c r="E2234" s="2" t="s">
        <v>76</v>
      </c>
      <c r="F2234" s="2">
        <v>34359</v>
      </c>
      <c r="G2234" s="2" t="s">
        <v>2543</v>
      </c>
      <c r="H2234" s="2" t="s">
        <v>16</v>
      </c>
      <c r="I2234" s="2" t="s">
        <v>203</v>
      </c>
      <c r="J2234" s="2" t="s">
        <v>1231</v>
      </c>
      <c r="L2234" s="2" t="s">
        <v>40</v>
      </c>
    </row>
    <row r="2235" spans="1:16" x14ac:dyDescent="0.25">
      <c r="A2235" s="2">
        <v>336229</v>
      </c>
      <c r="B2235" s="2" t="s">
        <v>799</v>
      </c>
      <c r="C2235" s="2" t="s">
        <v>1074</v>
      </c>
      <c r="D2235" s="2" t="s">
        <v>300</v>
      </c>
      <c r="E2235" s="2" t="s">
        <v>76</v>
      </c>
      <c r="F2235" s="2">
        <v>32007</v>
      </c>
      <c r="G2235" s="2" t="s">
        <v>18</v>
      </c>
      <c r="H2235" s="2" t="s">
        <v>16</v>
      </c>
      <c r="I2235" s="2" t="s">
        <v>203</v>
      </c>
      <c r="J2235" s="2" t="s">
        <v>1231</v>
      </c>
      <c r="L2235" s="2" t="s">
        <v>18</v>
      </c>
    </row>
    <row r="2236" spans="1:16" x14ac:dyDescent="0.25">
      <c r="A2236" s="2">
        <v>336296</v>
      </c>
      <c r="B2236" s="2" t="s">
        <v>2978</v>
      </c>
      <c r="C2236" s="2" t="s">
        <v>379</v>
      </c>
      <c r="D2236" s="2" t="s">
        <v>1505</v>
      </c>
      <c r="E2236" s="2" t="s">
        <v>76</v>
      </c>
      <c r="F2236" s="2">
        <v>35187</v>
      </c>
      <c r="G2236" s="2" t="s">
        <v>2979</v>
      </c>
      <c r="H2236" s="2" t="s">
        <v>16</v>
      </c>
      <c r="I2236" s="2" t="s">
        <v>203</v>
      </c>
      <c r="J2236" s="2" t="s">
        <v>15</v>
      </c>
      <c r="L2236" s="2" t="s">
        <v>50</v>
      </c>
    </row>
    <row r="2237" spans="1:16" x14ac:dyDescent="0.25">
      <c r="A2237" s="2">
        <v>336301</v>
      </c>
      <c r="B2237" s="2" t="s">
        <v>2206</v>
      </c>
      <c r="C2237" s="2" t="s">
        <v>252</v>
      </c>
      <c r="D2237" s="2" t="s">
        <v>234</v>
      </c>
      <c r="E2237" s="2" t="s">
        <v>76</v>
      </c>
      <c r="F2237" s="2">
        <v>35702</v>
      </c>
      <c r="G2237" s="2" t="s">
        <v>18</v>
      </c>
      <c r="H2237" s="2" t="s">
        <v>16</v>
      </c>
      <c r="I2237" s="2" t="s">
        <v>203</v>
      </c>
      <c r="J2237" s="2" t="s">
        <v>15</v>
      </c>
      <c r="L2237" s="2" t="s">
        <v>18</v>
      </c>
    </row>
    <row r="2238" spans="1:16" x14ac:dyDescent="0.25">
      <c r="A2238" s="2">
        <v>336440</v>
      </c>
      <c r="B2238" s="2" t="s">
        <v>2286</v>
      </c>
      <c r="C2238" s="2" t="s">
        <v>1099</v>
      </c>
      <c r="D2238" s="2" t="s">
        <v>2287</v>
      </c>
      <c r="E2238" s="2" t="s">
        <v>76</v>
      </c>
      <c r="F2238" s="2">
        <v>24668</v>
      </c>
      <c r="G2238" s="2" t="s">
        <v>2288</v>
      </c>
      <c r="H2238" s="2" t="s">
        <v>16</v>
      </c>
      <c r="I2238" s="2" t="s">
        <v>203</v>
      </c>
      <c r="J2238" s="2" t="s">
        <v>1231</v>
      </c>
      <c r="L2238" s="2" t="s">
        <v>70</v>
      </c>
    </row>
    <row r="2239" spans="1:16" x14ac:dyDescent="0.25">
      <c r="A2239" s="2">
        <v>336475</v>
      </c>
      <c r="B2239" s="2" t="s">
        <v>2416</v>
      </c>
      <c r="C2239" s="2" t="s">
        <v>958</v>
      </c>
      <c r="D2239" s="2" t="s">
        <v>2417</v>
      </c>
      <c r="E2239" s="2" t="s">
        <v>76</v>
      </c>
      <c r="F2239" s="2">
        <v>36410</v>
      </c>
      <c r="G2239" s="2" t="s">
        <v>245</v>
      </c>
      <c r="H2239" s="2" t="s">
        <v>16</v>
      </c>
      <c r="I2239" s="2" t="s">
        <v>203</v>
      </c>
      <c r="J2239" s="2" t="s">
        <v>15</v>
      </c>
      <c r="L2239" s="2" t="s">
        <v>30</v>
      </c>
    </row>
    <row r="2240" spans="1:16" x14ac:dyDescent="0.25">
      <c r="A2240" s="2">
        <v>336536</v>
      </c>
      <c r="B2240" s="2" t="s">
        <v>2881</v>
      </c>
      <c r="C2240" s="2" t="s">
        <v>2185</v>
      </c>
      <c r="D2240" s="2" t="s">
        <v>1435</v>
      </c>
      <c r="E2240" s="2" t="s">
        <v>76</v>
      </c>
      <c r="F2240" s="2">
        <v>34709</v>
      </c>
      <c r="G2240" s="2" t="s">
        <v>707</v>
      </c>
      <c r="H2240" s="2" t="s">
        <v>16</v>
      </c>
      <c r="I2240" s="2" t="s">
        <v>203</v>
      </c>
      <c r="J2240" s="2" t="s">
        <v>15</v>
      </c>
      <c r="L2240" s="2" t="s">
        <v>67</v>
      </c>
    </row>
    <row r="2241" spans="1:12" x14ac:dyDescent="0.25">
      <c r="A2241" s="2">
        <v>336557</v>
      </c>
      <c r="B2241" s="2" t="s">
        <v>2772</v>
      </c>
      <c r="C2241" s="2" t="s">
        <v>2770</v>
      </c>
      <c r="D2241" s="2" t="s">
        <v>850</v>
      </c>
      <c r="E2241" s="2" t="s">
        <v>77</v>
      </c>
      <c r="F2241" s="2">
        <v>29606</v>
      </c>
      <c r="G2241" s="2" t="s">
        <v>18</v>
      </c>
      <c r="H2241" s="2" t="s">
        <v>16</v>
      </c>
      <c r="I2241" s="2" t="s">
        <v>203</v>
      </c>
      <c r="J2241" s="2" t="s">
        <v>1231</v>
      </c>
      <c r="L2241" s="2" t="s">
        <v>18</v>
      </c>
    </row>
    <row r="2242" spans="1:12" x14ac:dyDescent="0.25">
      <c r="A2242" s="2">
        <v>336569</v>
      </c>
      <c r="B2242" s="2" t="s">
        <v>2882</v>
      </c>
      <c r="C2242" s="2" t="s">
        <v>419</v>
      </c>
      <c r="D2242" s="2" t="s">
        <v>845</v>
      </c>
      <c r="E2242" s="2" t="s">
        <v>77</v>
      </c>
      <c r="F2242" s="2">
        <v>33375</v>
      </c>
      <c r="G2242" s="2" t="s">
        <v>2883</v>
      </c>
      <c r="H2242" s="2" t="s">
        <v>16</v>
      </c>
      <c r="I2242" s="2" t="s">
        <v>203</v>
      </c>
    </row>
    <row r="2243" spans="1:12" x14ac:dyDescent="0.25">
      <c r="A2243" s="2">
        <v>336573</v>
      </c>
      <c r="B2243" s="2" t="s">
        <v>2884</v>
      </c>
      <c r="C2243" s="2" t="s">
        <v>752</v>
      </c>
      <c r="D2243" s="2" t="s">
        <v>330</v>
      </c>
      <c r="E2243" s="2" t="s">
        <v>77</v>
      </c>
      <c r="F2243" s="2">
        <v>33745</v>
      </c>
      <c r="G2243" s="2" t="s">
        <v>18</v>
      </c>
      <c r="H2243" s="2" t="s">
        <v>16</v>
      </c>
      <c r="I2243" s="2" t="s">
        <v>203</v>
      </c>
      <c r="J2243" s="2" t="s">
        <v>1231</v>
      </c>
      <c r="L2243" s="2" t="s">
        <v>30</v>
      </c>
    </row>
    <row r="2244" spans="1:12" x14ac:dyDescent="0.25">
      <c r="A2244" s="2">
        <v>336598</v>
      </c>
      <c r="B2244" s="2" t="s">
        <v>2889</v>
      </c>
      <c r="C2244" s="2" t="s">
        <v>211</v>
      </c>
      <c r="D2244" s="2" t="s">
        <v>706</v>
      </c>
      <c r="E2244" s="2" t="s">
        <v>77</v>
      </c>
      <c r="F2244" s="2">
        <v>33251</v>
      </c>
      <c r="G2244" s="2" t="s">
        <v>2890</v>
      </c>
      <c r="H2244" s="2" t="s">
        <v>16</v>
      </c>
      <c r="I2244" s="2" t="s">
        <v>203</v>
      </c>
      <c r="J2244" s="2" t="s">
        <v>1231</v>
      </c>
      <c r="L2244" s="2" t="s">
        <v>73</v>
      </c>
    </row>
    <row r="2245" spans="1:12" x14ac:dyDescent="0.25">
      <c r="A2245" s="2">
        <v>336619</v>
      </c>
      <c r="B2245" s="2" t="s">
        <v>3008</v>
      </c>
      <c r="C2245" s="2" t="s">
        <v>371</v>
      </c>
      <c r="D2245" s="2" t="s">
        <v>278</v>
      </c>
      <c r="E2245" s="2" t="s">
        <v>77</v>
      </c>
      <c r="F2245" s="2">
        <v>30709</v>
      </c>
      <c r="G2245" s="2" t="s">
        <v>70</v>
      </c>
      <c r="H2245" s="2" t="s">
        <v>16</v>
      </c>
      <c r="I2245" s="2" t="s">
        <v>203</v>
      </c>
      <c r="J2245" s="2" t="s">
        <v>15</v>
      </c>
      <c r="L2245" s="2" t="s">
        <v>70</v>
      </c>
    </row>
    <row r="2246" spans="1:12" x14ac:dyDescent="0.25">
      <c r="A2246" s="2">
        <v>336621</v>
      </c>
      <c r="B2246" s="2" t="s">
        <v>3193</v>
      </c>
      <c r="C2246" s="2" t="s">
        <v>229</v>
      </c>
      <c r="D2246" s="2" t="s">
        <v>232</v>
      </c>
      <c r="E2246" s="2" t="s">
        <v>77</v>
      </c>
      <c r="F2246" s="2">
        <v>31302</v>
      </c>
      <c r="G2246" s="2" t="s">
        <v>1534</v>
      </c>
      <c r="H2246" s="2" t="s">
        <v>16</v>
      </c>
      <c r="I2246" s="2" t="s">
        <v>203</v>
      </c>
      <c r="J2246" s="2" t="s">
        <v>15</v>
      </c>
      <c r="L2246" s="2" t="s">
        <v>30</v>
      </c>
    </row>
    <row r="2247" spans="1:12" x14ac:dyDescent="0.25">
      <c r="A2247" s="2">
        <v>336636</v>
      </c>
      <c r="B2247" s="2" t="s">
        <v>3112</v>
      </c>
      <c r="C2247" s="2" t="s">
        <v>214</v>
      </c>
      <c r="D2247" s="2" t="s">
        <v>1129</v>
      </c>
      <c r="E2247" s="2" t="s">
        <v>76</v>
      </c>
      <c r="F2247" s="2">
        <v>31778</v>
      </c>
      <c r="G2247" s="2" t="s">
        <v>3113</v>
      </c>
      <c r="H2247" s="2" t="s">
        <v>16</v>
      </c>
      <c r="I2247" s="2" t="s">
        <v>203</v>
      </c>
      <c r="J2247" s="2" t="s">
        <v>1231</v>
      </c>
      <c r="L2247" s="2" t="s">
        <v>40</v>
      </c>
    </row>
    <row r="2248" spans="1:12" x14ac:dyDescent="0.25">
      <c r="A2248" s="2">
        <v>336746</v>
      </c>
      <c r="B2248" s="2" t="s">
        <v>3442</v>
      </c>
      <c r="C2248" s="2" t="s">
        <v>664</v>
      </c>
      <c r="D2248" s="2" t="s">
        <v>963</v>
      </c>
      <c r="E2248" s="2" t="s">
        <v>77</v>
      </c>
      <c r="F2248" s="2">
        <v>35445</v>
      </c>
      <c r="G2248" s="2" t="s">
        <v>18</v>
      </c>
      <c r="H2248" s="2" t="s">
        <v>16</v>
      </c>
      <c r="I2248" s="2" t="s">
        <v>203</v>
      </c>
    </row>
    <row r="2249" spans="1:12" x14ac:dyDescent="0.25">
      <c r="A2249" s="2">
        <v>336754</v>
      </c>
      <c r="B2249" s="2" t="s">
        <v>3224</v>
      </c>
      <c r="C2249" s="2" t="s">
        <v>246</v>
      </c>
      <c r="D2249" s="2" t="s">
        <v>3225</v>
      </c>
      <c r="E2249" s="2" t="s">
        <v>77</v>
      </c>
      <c r="F2249" s="2">
        <v>26127</v>
      </c>
      <c r="G2249" s="2" t="s">
        <v>18</v>
      </c>
      <c r="H2249" s="2" t="s">
        <v>16</v>
      </c>
      <c r="I2249" s="2" t="s">
        <v>203</v>
      </c>
      <c r="J2249" s="2" t="s">
        <v>15</v>
      </c>
      <c r="L2249" s="2" t="s">
        <v>18</v>
      </c>
    </row>
    <row r="2250" spans="1:12" x14ac:dyDescent="0.25">
      <c r="A2250" s="2">
        <v>336768</v>
      </c>
      <c r="B2250" s="2" t="s">
        <v>3443</v>
      </c>
      <c r="C2250" s="2" t="s">
        <v>1031</v>
      </c>
      <c r="D2250" s="2" t="s">
        <v>286</v>
      </c>
      <c r="E2250" s="2" t="s">
        <v>77</v>
      </c>
      <c r="F2250" s="2">
        <v>30046</v>
      </c>
      <c r="G2250" s="2" t="s">
        <v>18</v>
      </c>
      <c r="H2250" s="2" t="s">
        <v>16</v>
      </c>
      <c r="I2250" s="2" t="s">
        <v>203</v>
      </c>
      <c r="J2250" s="2" t="s">
        <v>1231</v>
      </c>
      <c r="L2250" s="2" t="s">
        <v>30</v>
      </c>
    </row>
    <row r="2251" spans="1:12" x14ac:dyDescent="0.25">
      <c r="A2251" s="2">
        <v>336776</v>
      </c>
      <c r="B2251" s="2" t="s">
        <v>2674</v>
      </c>
      <c r="C2251" s="2" t="s">
        <v>2432</v>
      </c>
      <c r="D2251" s="2" t="s">
        <v>212</v>
      </c>
      <c r="E2251" s="2" t="s">
        <v>77</v>
      </c>
      <c r="F2251" s="2">
        <v>30685</v>
      </c>
      <c r="G2251" s="2" t="s">
        <v>30</v>
      </c>
      <c r="H2251" s="2" t="s">
        <v>16</v>
      </c>
      <c r="I2251" s="2" t="s">
        <v>203</v>
      </c>
      <c r="J2251" s="2" t="s">
        <v>1231</v>
      </c>
      <c r="L2251" s="2" t="s">
        <v>30</v>
      </c>
    </row>
    <row r="2252" spans="1:12" x14ac:dyDescent="0.25">
      <c r="A2252" s="2">
        <v>336800</v>
      </c>
      <c r="B2252" s="2" t="s">
        <v>3011</v>
      </c>
      <c r="C2252" s="2" t="s">
        <v>1278</v>
      </c>
      <c r="D2252" s="2" t="s">
        <v>523</v>
      </c>
      <c r="E2252" s="2" t="s">
        <v>76</v>
      </c>
      <c r="F2252" s="2">
        <v>36666</v>
      </c>
      <c r="G2252" s="2" t="s">
        <v>803</v>
      </c>
      <c r="H2252" s="2" t="s">
        <v>16</v>
      </c>
      <c r="I2252" s="2" t="s">
        <v>203</v>
      </c>
      <c r="J2252" s="2" t="s">
        <v>15</v>
      </c>
      <c r="L2252" s="2" t="s">
        <v>30</v>
      </c>
    </row>
    <row r="2253" spans="1:12" x14ac:dyDescent="0.25">
      <c r="A2253" s="2">
        <v>336827</v>
      </c>
      <c r="B2253" s="2" t="s">
        <v>2389</v>
      </c>
      <c r="C2253" s="2" t="s">
        <v>334</v>
      </c>
      <c r="D2253" s="2" t="s">
        <v>387</v>
      </c>
      <c r="E2253" s="2" t="s">
        <v>76</v>
      </c>
      <c r="F2253" s="2">
        <v>32021</v>
      </c>
      <c r="G2253" s="2" t="s">
        <v>1501</v>
      </c>
      <c r="H2253" s="2" t="s">
        <v>16</v>
      </c>
      <c r="I2253" s="2" t="s">
        <v>203</v>
      </c>
      <c r="J2253" s="2" t="s">
        <v>1231</v>
      </c>
      <c r="L2253" s="2" t="s">
        <v>58</v>
      </c>
    </row>
    <row r="2254" spans="1:12" x14ac:dyDescent="0.25">
      <c r="A2254" s="2">
        <v>336873</v>
      </c>
      <c r="B2254" s="2" t="s">
        <v>2622</v>
      </c>
      <c r="C2254" s="2" t="s">
        <v>334</v>
      </c>
      <c r="D2254" s="2" t="s">
        <v>241</v>
      </c>
      <c r="E2254" s="2" t="s">
        <v>76</v>
      </c>
      <c r="F2254" s="2">
        <v>36695</v>
      </c>
      <c r="G2254" s="2" t="s">
        <v>18</v>
      </c>
      <c r="H2254" s="2" t="s">
        <v>16</v>
      </c>
      <c r="I2254" s="2" t="s">
        <v>203</v>
      </c>
      <c r="J2254" s="2" t="s">
        <v>1231</v>
      </c>
      <c r="L2254" s="2" t="s">
        <v>18</v>
      </c>
    </row>
    <row r="2255" spans="1:12" x14ac:dyDescent="0.25">
      <c r="A2255" s="2">
        <v>336880</v>
      </c>
      <c r="B2255" s="2" t="s">
        <v>2815</v>
      </c>
      <c r="C2255" s="2" t="s">
        <v>386</v>
      </c>
      <c r="D2255" s="2" t="s">
        <v>2816</v>
      </c>
      <c r="E2255" s="2" t="s">
        <v>76</v>
      </c>
      <c r="F2255" s="2">
        <v>32721</v>
      </c>
      <c r="G2255" s="2" t="s">
        <v>442</v>
      </c>
      <c r="H2255" s="2" t="s">
        <v>19</v>
      </c>
      <c r="I2255" s="2" t="s">
        <v>203</v>
      </c>
      <c r="J2255" s="2" t="s">
        <v>1231</v>
      </c>
      <c r="L2255" s="2" t="s">
        <v>73</v>
      </c>
    </row>
    <row r="2256" spans="1:12" x14ac:dyDescent="0.25">
      <c r="A2256" s="2">
        <v>336891</v>
      </c>
      <c r="B2256" s="2" t="s">
        <v>3231</v>
      </c>
      <c r="C2256" s="2" t="s">
        <v>3232</v>
      </c>
      <c r="D2256" s="2" t="s">
        <v>373</v>
      </c>
      <c r="E2256" s="2" t="s">
        <v>76</v>
      </c>
      <c r="F2256" s="2">
        <v>36373</v>
      </c>
      <c r="G2256" s="2" t="s">
        <v>3233</v>
      </c>
      <c r="H2256" s="2" t="s">
        <v>16</v>
      </c>
      <c r="I2256" s="2" t="s">
        <v>203</v>
      </c>
      <c r="J2256" s="2" t="s">
        <v>1231</v>
      </c>
      <c r="L2256" s="2" t="s">
        <v>30</v>
      </c>
    </row>
    <row r="2257" spans="1:12" x14ac:dyDescent="0.25">
      <c r="A2257" s="2">
        <v>336907</v>
      </c>
      <c r="B2257" s="2" t="s">
        <v>2407</v>
      </c>
      <c r="C2257" s="2" t="s">
        <v>331</v>
      </c>
      <c r="D2257" s="2" t="s">
        <v>618</v>
      </c>
      <c r="E2257" s="2" t="s">
        <v>76</v>
      </c>
      <c r="F2257" s="2">
        <v>36172</v>
      </c>
      <c r="G2257" s="2" t="s">
        <v>18</v>
      </c>
      <c r="H2257" s="2" t="s">
        <v>16</v>
      </c>
      <c r="I2257" s="2" t="s">
        <v>203</v>
      </c>
      <c r="J2257" s="2" t="s">
        <v>1231</v>
      </c>
      <c r="L2257" s="2" t="s">
        <v>18</v>
      </c>
    </row>
    <row r="2258" spans="1:12" x14ac:dyDescent="0.25">
      <c r="A2258" s="2">
        <v>337286</v>
      </c>
      <c r="B2258" s="2" t="s">
        <v>3079</v>
      </c>
      <c r="C2258" s="2" t="s">
        <v>229</v>
      </c>
      <c r="D2258" s="2" t="s">
        <v>495</v>
      </c>
      <c r="E2258" s="2" t="s">
        <v>77</v>
      </c>
      <c r="F2258" s="2">
        <v>33678</v>
      </c>
      <c r="G2258" s="2" t="s">
        <v>3080</v>
      </c>
      <c r="H2258" s="2" t="s">
        <v>16</v>
      </c>
      <c r="I2258" s="2" t="s">
        <v>203</v>
      </c>
      <c r="J2258" s="2" t="s">
        <v>15</v>
      </c>
      <c r="L2258" s="2" t="s">
        <v>67</v>
      </c>
    </row>
    <row r="2259" spans="1:12" x14ac:dyDescent="0.25">
      <c r="A2259" s="2">
        <v>337372</v>
      </c>
      <c r="B2259" s="2" t="s">
        <v>2267</v>
      </c>
      <c r="C2259" s="2" t="s">
        <v>214</v>
      </c>
      <c r="D2259" s="2" t="s">
        <v>232</v>
      </c>
      <c r="E2259" s="2" t="s">
        <v>77</v>
      </c>
      <c r="F2259" s="2">
        <v>35920</v>
      </c>
      <c r="G2259" s="2" t="s">
        <v>2268</v>
      </c>
      <c r="H2259" s="2" t="s">
        <v>16</v>
      </c>
      <c r="I2259" s="2" t="s">
        <v>203</v>
      </c>
      <c r="J2259" s="2" t="s">
        <v>1231</v>
      </c>
      <c r="L2259" s="2" t="s">
        <v>30</v>
      </c>
    </row>
    <row r="2260" spans="1:12" x14ac:dyDescent="0.25">
      <c r="A2260" s="2">
        <v>337378</v>
      </c>
      <c r="B2260" s="2" t="s">
        <v>2894</v>
      </c>
      <c r="C2260" s="2" t="s">
        <v>252</v>
      </c>
      <c r="D2260" s="2" t="s">
        <v>1475</v>
      </c>
      <c r="E2260" s="2" t="s">
        <v>77</v>
      </c>
      <c r="F2260" s="2">
        <v>30666</v>
      </c>
      <c r="G2260" s="2" t="s">
        <v>18</v>
      </c>
      <c r="H2260" s="2" t="s">
        <v>16</v>
      </c>
      <c r="I2260" s="2" t="s">
        <v>203</v>
      </c>
      <c r="J2260" s="2" t="s">
        <v>15</v>
      </c>
      <c r="L2260" s="2" t="s">
        <v>47</v>
      </c>
    </row>
    <row r="2261" spans="1:12" x14ac:dyDescent="0.25">
      <c r="A2261" s="2">
        <v>337390</v>
      </c>
      <c r="B2261" s="2" t="s">
        <v>2239</v>
      </c>
      <c r="C2261" s="2" t="s">
        <v>532</v>
      </c>
      <c r="D2261" s="2" t="s">
        <v>2240</v>
      </c>
      <c r="E2261" s="2" t="s">
        <v>76</v>
      </c>
      <c r="F2261" s="2">
        <v>34335</v>
      </c>
      <c r="G2261" s="2" t="s">
        <v>2241</v>
      </c>
      <c r="H2261" s="2" t="s">
        <v>16</v>
      </c>
      <c r="I2261" s="2" t="s">
        <v>203</v>
      </c>
      <c r="J2261" s="2" t="s">
        <v>1231</v>
      </c>
      <c r="L2261" s="2" t="s">
        <v>18</v>
      </c>
    </row>
    <row r="2262" spans="1:12" x14ac:dyDescent="0.25">
      <c r="A2262" s="2">
        <v>337420</v>
      </c>
      <c r="B2262" s="2" t="s">
        <v>2895</v>
      </c>
      <c r="C2262" s="2" t="s">
        <v>246</v>
      </c>
      <c r="D2262" s="2" t="s">
        <v>372</v>
      </c>
      <c r="E2262" s="2" t="s">
        <v>76</v>
      </c>
      <c r="F2262" s="2">
        <v>30147</v>
      </c>
      <c r="G2262" s="2" t="s">
        <v>355</v>
      </c>
      <c r="H2262" s="2" t="s">
        <v>16</v>
      </c>
      <c r="I2262" s="2" t="s">
        <v>203</v>
      </c>
      <c r="J2262" s="2" t="s">
        <v>1231</v>
      </c>
      <c r="L2262" s="2" t="s">
        <v>18</v>
      </c>
    </row>
    <row r="2263" spans="1:12" x14ac:dyDescent="0.25">
      <c r="A2263" s="2">
        <v>337435</v>
      </c>
      <c r="B2263" s="2" t="s">
        <v>2897</v>
      </c>
      <c r="C2263" s="2" t="s">
        <v>229</v>
      </c>
      <c r="D2263" s="2" t="s">
        <v>1876</v>
      </c>
      <c r="E2263" s="2" t="s">
        <v>77</v>
      </c>
      <c r="F2263" s="2">
        <v>31884</v>
      </c>
      <c r="G2263" s="2" t="s">
        <v>37</v>
      </c>
      <c r="H2263" s="2" t="s">
        <v>16</v>
      </c>
      <c r="I2263" s="2" t="s">
        <v>203</v>
      </c>
      <c r="J2263" s="2" t="s">
        <v>1231</v>
      </c>
      <c r="L2263" s="2" t="s">
        <v>37</v>
      </c>
    </row>
    <row r="2264" spans="1:12" x14ac:dyDescent="0.25">
      <c r="A2264" s="2">
        <v>337441</v>
      </c>
      <c r="B2264" s="2" t="s">
        <v>2898</v>
      </c>
      <c r="C2264" s="2" t="s">
        <v>1109</v>
      </c>
      <c r="D2264" s="2" t="s">
        <v>222</v>
      </c>
      <c r="E2264" s="2" t="s">
        <v>77</v>
      </c>
      <c r="F2264" s="2">
        <v>35431</v>
      </c>
      <c r="G2264" s="2" t="s">
        <v>777</v>
      </c>
      <c r="H2264" s="2" t="s">
        <v>16</v>
      </c>
      <c r="I2264" s="2" t="s">
        <v>203</v>
      </c>
      <c r="J2264" s="2" t="s">
        <v>1231</v>
      </c>
      <c r="L2264" s="2" t="s">
        <v>30</v>
      </c>
    </row>
    <row r="2265" spans="1:12" x14ac:dyDescent="0.25">
      <c r="A2265" s="2">
        <v>337450</v>
      </c>
      <c r="B2265" s="2" t="s">
        <v>2899</v>
      </c>
      <c r="C2265" s="2" t="s">
        <v>334</v>
      </c>
      <c r="D2265" s="2" t="s">
        <v>506</v>
      </c>
      <c r="E2265" s="2" t="s">
        <v>77</v>
      </c>
      <c r="F2265" s="2">
        <v>31008</v>
      </c>
      <c r="G2265" s="2" t="s">
        <v>213</v>
      </c>
      <c r="H2265" s="2" t="s">
        <v>16</v>
      </c>
      <c r="I2265" s="2" t="s">
        <v>203</v>
      </c>
      <c r="J2265" s="2" t="s">
        <v>1231</v>
      </c>
      <c r="L2265" s="2" t="s">
        <v>18</v>
      </c>
    </row>
    <row r="2266" spans="1:12" x14ac:dyDescent="0.25">
      <c r="A2266" s="2">
        <v>337483</v>
      </c>
      <c r="B2266" s="2" t="s">
        <v>1857</v>
      </c>
      <c r="C2266" s="2" t="s">
        <v>397</v>
      </c>
      <c r="D2266" s="2" t="s">
        <v>330</v>
      </c>
      <c r="E2266" s="2" t="s">
        <v>76</v>
      </c>
      <c r="F2266" s="2">
        <v>27834</v>
      </c>
      <c r="G2266" s="2" t="s">
        <v>582</v>
      </c>
      <c r="H2266" s="2" t="s">
        <v>16</v>
      </c>
      <c r="I2266" s="2" t="s">
        <v>203</v>
      </c>
      <c r="J2266" s="2" t="s">
        <v>1231</v>
      </c>
      <c r="L2266" s="2" t="s">
        <v>30</v>
      </c>
    </row>
    <row r="2267" spans="1:12" x14ac:dyDescent="0.25">
      <c r="A2267" s="2">
        <v>337489</v>
      </c>
      <c r="B2267" s="2" t="s">
        <v>3457</v>
      </c>
      <c r="C2267" s="2" t="s">
        <v>246</v>
      </c>
      <c r="D2267" s="2" t="s">
        <v>374</v>
      </c>
      <c r="E2267" s="2" t="s">
        <v>76</v>
      </c>
      <c r="F2267" s="2">
        <v>30695</v>
      </c>
      <c r="G2267" s="2" t="s">
        <v>3458</v>
      </c>
      <c r="H2267" s="2" t="s">
        <v>16</v>
      </c>
      <c r="I2267" s="2" t="s">
        <v>203</v>
      </c>
      <c r="J2267" s="2" t="s">
        <v>15</v>
      </c>
      <c r="L2267" s="2" t="s">
        <v>37</v>
      </c>
    </row>
    <row r="2268" spans="1:12" x14ac:dyDescent="0.25">
      <c r="A2268" s="2">
        <v>337520</v>
      </c>
      <c r="B2268" s="2" t="s">
        <v>2821</v>
      </c>
      <c r="C2268" s="2" t="s">
        <v>1136</v>
      </c>
      <c r="D2268" s="2" t="s">
        <v>1503</v>
      </c>
      <c r="E2268" s="2" t="s">
        <v>76</v>
      </c>
      <c r="F2268" s="2">
        <v>28886</v>
      </c>
      <c r="G2268" s="2" t="s">
        <v>18</v>
      </c>
      <c r="H2268" s="2" t="s">
        <v>16</v>
      </c>
      <c r="I2268" s="2" t="s">
        <v>203</v>
      </c>
      <c r="J2268" s="2" t="s">
        <v>1231</v>
      </c>
      <c r="L2268" s="2" t="s">
        <v>30</v>
      </c>
    </row>
    <row r="2269" spans="1:12" x14ac:dyDescent="0.25">
      <c r="A2269" s="2">
        <v>337575</v>
      </c>
      <c r="B2269" s="2" t="s">
        <v>2822</v>
      </c>
      <c r="C2269" s="2" t="s">
        <v>334</v>
      </c>
      <c r="D2269" s="2" t="s">
        <v>1355</v>
      </c>
      <c r="E2269" s="2" t="s">
        <v>77</v>
      </c>
      <c r="F2269" s="2">
        <v>30526</v>
      </c>
      <c r="G2269" s="2" t="s">
        <v>18</v>
      </c>
      <c r="H2269" s="2" t="s">
        <v>19</v>
      </c>
      <c r="I2269" s="2" t="s">
        <v>203</v>
      </c>
      <c r="J2269" s="2" t="s">
        <v>15</v>
      </c>
      <c r="L2269" s="2" t="s">
        <v>30</v>
      </c>
    </row>
    <row r="2270" spans="1:12" x14ac:dyDescent="0.25">
      <c r="A2270" s="2">
        <v>337579</v>
      </c>
      <c r="B2270" s="2" t="s">
        <v>2357</v>
      </c>
      <c r="C2270" s="2" t="s">
        <v>331</v>
      </c>
      <c r="D2270" s="2" t="s">
        <v>2358</v>
      </c>
      <c r="E2270" s="2" t="s">
        <v>76</v>
      </c>
      <c r="F2270" s="2">
        <v>34700</v>
      </c>
      <c r="G2270" s="2" t="s">
        <v>2359</v>
      </c>
      <c r="H2270" s="2" t="s">
        <v>16</v>
      </c>
      <c r="I2270" s="2" t="s">
        <v>203</v>
      </c>
      <c r="J2270" s="2" t="s">
        <v>1231</v>
      </c>
      <c r="L2270" s="2" t="s">
        <v>40</v>
      </c>
    </row>
    <row r="2271" spans="1:12" x14ac:dyDescent="0.25">
      <c r="A2271" s="2">
        <v>337592</v>
      </c>
      <c r="B2271" s="2" t="s">
        <v>2615</v>
      </c>
      <c r="C2271" s="2" t="s">
        <v>1682</v>
      </c>
      <c r="D2271" s="2" t="s">
        <v>857</v>
      </c>
      <c r="E2271" s="2" t="s">
        <v>77</v>
      </c>
      <c r="F2271" s="2">
        <v>22737</v>
      </c>
      <c r="G2271" s="2" t="s">
        <v>425</v>
      </c>
      <c r="H2271" s="2" t="s">
        <v>16</v>
      </c>
      <c r="I2271" s="2" t="s">
        <v>203</v>
      </c>
      <c r="J2271" s="2" t="s">
        <v>15</v>
      </c>
      <c r="L2271" s="2" t="s">
        <v>18</v>
      </c>
    </row>
    <row r="2272" spans="1:12" x14ac:dyDescent="0.25">
      <c r="A2272" s="2">
        <v>337607</v>
      </c>
      <c r="B2272" s="2" t="s">
        <v>2823</v>
      </c>
      <c r="C2272" s="2" t="s">
        <v>667</v>
      </c>
      <c r="D2272" s="2" t="s">
        <v>490</v>
      </c>
      <c r="E2272" s="2" t="s">
        <v>76</v>
      </c>
      <c r="F2272" s="2">
        <v>29746</v>
      </c>
      <c r="G2272" s="2" t="s">
        <v>18</v>
      </c>
      <c r="H2272" s="2" t="s">
        <v>16</v>
      </c>
      <c r="I2272" s="2" t="s">
        <v>203</v>
      </c>
      <c r="J2272" s="2" t="s">
        <v>15</v>
      </c>
      <c r="L2272" s="2" t="s">
        <v>47</v>
      </c>
    </row>
    <row r="2273" spans="1:12" x14ac:dyDescent="0.25">
      <c r="A2273" s="2">
        <v>337621</v>
      </c>
      <c r="B2273" s="2" t="s">
        <v>3234</v>
      </c>
      <c r="C2273" s="2" t="s">
        <v>804</v>
      </c>
      <c r="D2273" s="2" t="s">
        <v>241</v>
      </c>
      <c r="E2273" s="2" t="s">
        <v>77</v>
      </c>
      <c r="F2273" s="2">
        <v>31219</v>
      </c>
      <c r="G2273" s="2" t="s">
        <v>18</v>
      </c>
      <c r="H2273" s="2" t="s">
        <v>16</v>
      </c>
      <c r="I2273" s="2" t="s">
        <v>203</v>
      </c>
      <c r="J2273" s="2" t="s">
        <v>1231</v>
      </c>
      <c r="L2273" s="2" t="s">
        <v>18</v>
      </c>
    </row>
    <row r="2274" spans="1:12" x14ac:dyDescent="0.25">
      <c r="A2274" s="2">
        <v>337662</v>
      </c>
      <c r="B2274" s="2" t="s">
        <v>2680</v>
      </c>
      <c r="C2274" s="2" t="s">
        <v>962</v>
      </c>
      <c r="D2274" s="2" t="s">
        <v>452</v>
      </c>
      <c r="E2274" s="2" t="s">
        <v>77</v>
      </c>
      <c r="F2274" s="2">
        <v>32252</v>
      </c>
      <c r="G2274" s="2" t="s">
        <v>2681</v>
      </c>
      <c r="H2274" s="2" t="s">
        <v>16</v>
      </c>
      <c r="I2274" s="2" t="s">
        <v>203</v>
      </c>
      <c r="J2274" s="2" t="s">
        <v>1231</v>
      </c>
      <c r="L2274" s="2" t="s">
        <v>18</v>
      </c>
    </row>
    <row r="2275" spans="1:12" x14ac:dyDescent="0.25">
      <c r="A2275" s="2">
        <v>337722</v>
      </c>
      <c r="B2275" s="2" t="s">
        <v>2825</v>
      </c>
      <c r="C2275" s="2" t="s">
        <v>2826</v>
      </c>
      <c r="D2275" s="2" t="s">
        <v>270</v>
      </c>
      <c r="E2275" s="2" t="s">
        <v>77</v>
      </c>
      <c r="F2275" s="2">
        <v>30127</v>
      </c>
      <c r="G2275" s="2" t="s">
        <v>30</v>
      </c>
      <c r="H2275" s="2" t="s">
        <v>16</v>
      </c>
      <c r="I2275" s="2" t="s">
        <v>203</v>
      </c>
      <c r="J2275" s="2" t="s">
        <v>1231</v>
      </c>
      <c r="L2275" s="2" t="s">
        <v>18</v>
      </c>
    </row>
    <row r="2276" spans="1:12" x14ac:dyDescent="0.25">
      <c r="A2276" s="2">
        <v>337753</v>
      </c>
      <c r="B2276" s="2" t="s">
        <v>2912</v>
      </c>
      <c r="C2276" s="2" t="s">
        <v>243</v>
      </c>
      <c r="D2276" s="2" t="s">
        <v>311</v>
      </c>
      <c r="E2276" s="2" t="s">
        <v>76</v>
      </c>
      <c r="F2276" s="2">
        <v>25060</v>
      </c>
      <c r="G2276" s="2" t="s">
        <v>18</v>
      </c>
      <c r="H2276" s="2" t="s">
        <v>16</v>
      </c>
      <c r="I2276" s="2" t="s">
        <v>203</v>
      </c>
      <c r="J2276" s="2" t="s">
        <v>1231</v>
      </c>
      <c r="L2276" s="2" t="s">
        <v>18</v>
      </c>
    </row>
    <row r="2277" spans="1:12" x14ac:dyDescent="0.25">
      <c r="A2277" s="2">
        <v>337762</v>
      </c>
      <c r="B2277" s="2" t="s">
        <v>3235</v>
      </c>
      <c r="C2277" s="2" t="s">
        <v>341</v>
      </c>
      <c r="D2277" s="2" t="s">
        <v>450</v>
      </c>
      <c r="E2277" s="2" t="s">
        <v>77</v>
      </c>
      <c r="F2277" s="2">
        <v>28809</v>
      </c>
      <c r="G2277" s="2" t="s">
        <v>40</v>
      </c>
      <c r="H2277" s="2" t="s">
        <v>16</v>
      </c>
      <c r="I2277" s="2" t="s">
        <v>203</v>
      </c>
      <c r="J2277" s="2" t="s">
        <v>1231</v>
      </c>
      <c r="L2277" s="2" t="s">
        <v>40</v>
      </c>
    </row>
    <row r="2278" spans="1:12" x14ac:dyDescent="0.25">
      <c r="A2278" s="2">
        <v>337809</v>
      </c>
      <c r="B2278" s="2" t="s">
        <v>2363</v>
      </c>
      <c r="C2278" s="2" t="s">
        <v>595</v>
      </c>
      <c r="D2278" s="2" t="s">
        <v>212</v>
      </c>
      <c r="E2278" s="2" t="s">
        <v>76</v>
      </c>
      <c r="F2278" s="2">
        <v>31321</v>
      </c>
      <c r="G2278" s="2" t="s">
        <v>2322</v>
      </c>
      <c r="H2278" s="2" t="s">
        <v>16</v>
      </c>
      <c r="I2278" s="2" t="s">
        <v>203</v>
      </c>
      <c r="J2278" s="2" t="s">
        <v>15</v>
      </c>
      <c r="L2278" s="2" t="s">
        <v>40</v>
      </c>
    </row>
    <row r="2279" spans="1:12" x14ac:dyDescent="0.25">
      <c r="A2279" s="2">
        <v>337828</v>
      </c>
      <c r="B2279" s="2" t="s">
        <v>2450</v>
      </c>
      <c r="C2279" s="2" t="s">
        <v>705</v>
      </c>
      <c r="D2279" s="2" t="s">
        <v>222</v>
      </c>
      <c r="E2279" s="2" t="s">
        <v>77</v>
      </c>
      <c r="F2279" s="2">
        <v>32012</v>
      </c>
      <c r="G2279" s="2" t="s">
        <v>2343</v>
      </c>
      <c r="H2279" s="2" t="s">
        <v>16</v>
      </c>
      <c r="I2279" s="2" t="s">
        <v>203</v>
      </c>
      <c r="J2279" s="2" t="s">
        <v>1231</v>
      </c>
      <c r="L2279" s="2" t="s">
        <v>18</v>
      </c>
    </row>
    <row r="2280" spans="1:12" x14ac:dyDescent="0.25">
      <c r="A2280" s="2">
        <v>337920</v>
      </c>
      <c r="B2280" s="2" t="s">
        <v>3447</v>
      </c>
      <c r="C2280" s="2" t="s">
        <v>1124</v>
      </c>
      <c r="D2280" s="2" t="s">
        <v>2683</v>
      </c>
      <c r="E2280" s="2" t="s">
        <v>77</v>
      </c>
      <c r="F2280" s="2">
        <v>35654</v>
      </c>
      <c r="G2280" s="2" t="s">
        <v>2806</v>
      </c>
      <c r="H2280" s="2" t="s">
        <v>16</v>
      </c>
      <c r="I2280" s="2" t="s">
        <v>203</v>
      </c>
      <c r="J2280" s="2" t="s">
        <v>1231</v>
      </c>
      <c r="L2280" s="2" t="s">
        <v>18</v>
      </c>
    </row>
    <row r="2281" spans="1:12" x14ac:dyDescent="0.25">
      <c r="A2281" s="2">
        <v>337937</v>
      </c>
      <c r="B2281" s="2" t="s">
        <v>2279</v>
      </c>
      <c r="C2281" s="2" t="s">
        <v>410</v>
      </c>
      <c r="D2281" s="2" t="s">
        <v>1440</v>
      </c>
      <c r="E2281" s="2" t="s">
        <v>76</v>
      </c>
      <c r="F2281" s="2">
        <v>24874</v>
      </c>
      <c r="G2281" s="2" t="s">
        <v>2280</v>
      </c>
      <c r="H2281" s="2" t="s">
        <v>16</v>
      </c>
      <c r="I2281" s="2" t="s">
        <v>203</v>
      </c>
      <c r="J2281" s="2" t="s">
        <v>15</v>
      </c>
      <c r="L2281" s="2" t="s">
        <v>55</v>
      </c>
    </row>
    <row r="2282" spans="1:12" x14ac:dyDescent="0.25">
      <c r="A2282" s="2">
        <v>337980</v>
      </c>
      <c r="B2282" s="2" t="s">
        <v>2829</v>
      </c>
      <c r="C2282" s="2" t="s">
        <v>666</v>
      </c>
      <c r="D2282" s="2" t="s">
        <v>2830</v>
      </c>
      <c r="E2282" s="2" t="s">
        <v>76</v>
      </c>
      <c r="F2282" s="2">
        <v>30901</v>
      </c>
      <c r="G2282" s="2" t="s">
        <v>18</v>
      </c>
      <c r="H2282" s="2" t="s">
        <v>16</v>
      </c>
      <c r="I2282" s="2" t="s">
        <v>203</v>
      </c>
      <c r="J2282" s="2" t="s">
        <v>1231</v>
      </c>
      <c r="L2282" s="2" t="s">
        <v>18</v>
      </c>
    </row>
    <row r="2283" spans="1:12" x14ac:dyDescent="0.25">
      <c r="A2283" s="2">
        <v>338013</v>
      </c>
      <c r="B2283" s="2" t="s">
        <v>3013</v>
      </c>
      <c r="C2283" s="2" t="s">
        <v>229</v>
      </c>
      <c r="D2283" s="2" t="s">
        <v>820</v>
      </c>
      <c r="E2283" s="2" t="s">
        <v>77</v>
      </c>
      <c r="F2283" s="2">
        <v>31492</v>
      </c>
      <c r="G2283" s="2" t="s">
        <v>1534</v>
      </c>
      <c r="H2283" s="2" t="s">
        <v>16</v>
      </c>
      <c r="I2283" s="2" t="s">
        <v>203</v>
      </c>
      <c r="J2283" s="2" t="s">
        <v>1231</v>
      </c>
      <c r="L2283" s="2" t="s">
        <v>30</v>
      </c>
    </row>
    <row r="2284" spans="1:12" x14ac:dyDescent="0.25">
      <c r="A2284" s="2">
        <v>338055</v>
      </c>
      <c r="B2284" s="2" t="s">
        <v>3014</v>
      </c>
      <c r="C2284" s="2" t="s">
        <v>396</v>
      </c>
      <c r="D2284" s="2" t="s">
        <v>886</v>
      </c>
      <c r="E2284" s="2" t="s">
        <v>76</v>
      </c>
      <c r="F2284" s="2">
        <v>36700</v>
      </c>
      <c r="G2284" s="2" t="s">
        <v>327</v>
      </c>
      <c r="H2284" s="2" t="s">
        <v>16</v>
      </c>
      <c r="I2284" s="2" t="s">
        <v>203</v>
      </c>
      <c r="J2284" s="2" t="s">
        <v>15</v>
      </c>
      <c r="L2284" s="2" t="s">
        <v>30</v>
      </c>
    </row>
    <row r="2285" spans="1:12" x14ac:dyDescent="0.25">
      <c r="A2285" s="2">
        <v>338115</v>
      </c>
      <c r="B2285" s="2" t="s">
        <v>2628</v>
      </c>
      <c r="C2285" s="2" t="s">
        <v>1002</v>
      </c>
      <c r="D2285" s="2" t="s">
        <v>226</v>
      </c>
      <c r="E2285" s="2" t="s">
        <v>77</v>
      </c>
      <c r="F2285" s="2">
        <v>29034</v>
      </c>
      <c r="G2285" s="2" t="s">
        <v>335</v>
      </c>
      <c r="H2285" s="2" t="s">
        <v>16</v>
      </c>
      <c r="I2285" s="2" t="s">
        <v>203</v>
      </c>
      <c r="J2285" s="2" t="s">
        <v>1231</v>
      </c>
      <c r="L2285" s="2" t="s">
        <v>18</v>
      </c>
    </row>
    <row r="2286" spans="1:12" x14ac:dyDescent="0.25">
      <c r="A2286" s="2">
        <v>338132</v>
      </c>
      <c r="B2286" s="2" t="s">
        <v>2682</v>
      </c>
      <c r="C2286" s="2" t="s">
        <v>329</v>
      </c>
      <c r="D2286" s="2" t="s">
        <v>232</v>
      </c>
      <c r="E2286" s="2" t="s">
        <v>77</v>
      </c>
      <c r="F2286" s="2">
        <v>32680</v>
      </c>
      <c r="G2286" s="2" t="s">
        <v>217</v>
      </c>
      <c r="H2286" s="2" t="s">
        <v>19</v>
      </c>
      <c r="I2286" s="2" t="s">
        <v>203</v>
      </c>
      <c r="J2286" s="2" t="s">
        <v>1231</v>
      </c>
      <c r="L2286" s="2" t="s">
        <v>18</v>
      </c>
    </row>
    <row r="2287" spans="1:12" x14ac:dyDescent="0.25">
      <c r="A2287" s="2">
        <v>338164</v>
      </c>
      <c r="B2287" s="2" t="s">
        <v>2291</v>
      </c>
      <c r="C2287" s="2" t="s">
        <v>823</v>
      </c>
      <c r="D2287" s="2" t="s">
        <v>701</v>
      </c>
      <c r="E2287" s="2" t="s">
        <v>76</v>
      </c>
      <c r="F2287" s="2">
        <v>31067</v>
      </c>
      <c r="G2287" s="2" t="s">
        <v>2292</v>
      </c>
      <c r="H2287" s="2" t="s">
        <v>16</v>
      </c>
      <c r="I2287" s="2" t="s">
        <v>203</v>
      </c>
      <c r="J2287" s="2" t="s">
        <v>1231</v>
      </c>
      <c r="L2287" s="2" t="s">
        <v>55</v>
      </c>
    </row>
    <row r="2288" spans="1:12" x14ac:dyDescent="0.25">
      <c r="A2288" s="2">
        <v>338173</v>
      </c>
      <c r="B2288" s="2" t="s">
        <v>2983</v>
      </c>
      <c r="C2288" s="2" t="s">
        <v>252</v>
      </c>
      <c r="D2288" s="2" t="s">
        <v>1140</v>
      </c>
      <c r="E2288" s="2" t="s">
        <v>76</v>
      </c>
      <c r="F2288" s="2">
        <v>36168</v>
      </c>
      <c r="G2288" s="2" t="s">
        <v>227</v>
      </c>
      <c r="H2288" s="2" t="s">
        <v>16</v>
      </c>
      <c r="I2288" s="2" t="s">
        <v>203</v>
      </c>
      <c r="J2288" s="2" t="s">
        <v>15</v>
      </c>
      <c r="L2288" s="2" t="s">
        <v>30</v>
      </c>
    </row>
    <row r="2289" spans="1:12" x14ac:dyDescent="0.25">
      <c r="A2289" s="2">
        <v>338234</v>
      </c>
      <c r="B2289" s="2" t="s">
        <v>2616</v>
      </c>
      <c r="C2289" s="2" t="s">
        <v>2617</v>
      </c>
      <c r="D2289" s="2" t="s">
        <v>2618</v>
      </c>
      <c r="E2289" s="2" t="s">
        <v>76</v>
      </c>
      <c r="F2289" s="2">
        <v>36017</v>
      </c>
      <c r="G2289" s="2" t="s">
        <v>37</v>
      </c>
      <c r="H2289" s="2" t="s">
        <v>16</v>
      </c>
      <c r="I2289" s="2" t="s">
        <v>203</v>
      </c>
      <c r="J2289" s="2" t="s">
        <v>1231</v>
      </c>
      <c r="L2289" s="2" t="s">
        <v>18</v>
      </c>
    </row>
    <row r="2290" spans="1:12" x14ac:dyDescent="0.25">
      <c r="A2290" s="2">
        <v>338261</v>
      </c>
      <c r="B2290" s="2" t="s">
        <v>2926</v>
      </c>
      <c r="C2290" s="2" t="s">
        <v>2927</v>
      </c>
      <c r="D2290" s="2" t="s">
        <v>2928</v>
      </c>
      <c r="E2290" s="2" t="s">
        <v>77</v>
      </c>
      <c r="F2290" s="2">
        <v>30035</v>
      </c>
      <c r="G2290" s="2" t="s">
        <v>18</v>
      </c>
      <c r="H2290" s="2" t="s">
        <v>16</v>
      </c>
      <c r="I2290" s="2" t="s">
        <v>203</v>
      </c>
      <c r="J2290" s="2" t="s">
        <v>1231</v>
      </c>
      <c r="L2290" s="2" t="s">
        <v>30</v>
      </c>
    </row>
    <row r="2291" spans="1:12" x14ac:dyDescent="0.25">
      <c r="A2291" s="2">
        <v>338280</v>
      </c>
      <c r="B2291" s="2" t="s">
        <v>2209</v>
      </c>
      <c r="C2291" s="2" t="s">
        <v>1531</v>
      </c>
      <c r="D2291" s="2" t="s">
        <v>1279</v>
      </c>
      <c r="E2291" s="2" t="s">
        <v>76</v>
      </c>
      <c r="F2291" s="2">
        <v>34837</v>
      </c>
      <c r="G2291" s="2" t="s">
        <v>213</v>
      </c>
      <c r="H2291" s="2" t="s">
        <v>16</v>
      </c>
      <c r="I2291" s="2" t="s">
        <v>203</v>
      </c>
      <c r="J2291" s="2" t="s">
        <v>1231</v>
      </c>
      <c r="L2291" s="2" t="s">
        <v>30</v>
      </c>
    </row>
    <row r="2292" spans="1:12" x14ac:dyDescent="0.25">
      <c r="A2292" s="2">
        <v>338336</v>
      </c>
      <c r="B2292" s="2" t="s">
        <v>2632</v>
      </c>
      <c r="C2292" s="2" t="s">
        <v>705</v>
      </c>
      <c r="D2292" s="2" t="s">
        <v>2633</v>
      </c>
      <c r="E2292" s="2" t="s">
        <v>76</v>
      </c>
      <c r="F2292" s="2">
        <v>29587</v>
      </c>
      <c r="G2292" s="2" t="s">
        <v>18</v>
      </c>
      <c r="H2292" s="2" t="s">
        <v>16</v>
      </c>
      <c r="I2292" s="2" t="s">
        <v>203</v>
      </c>
      <c r="J2292" s="2" t="s">
        <v>15</v>
      </c>
      <c r="L2292" s="2" t="s">
        <v>18</v>
      </c>
    </row>
    <row r="2293" spans="1:12" x14ac:dyDescent="0.25">
      <c r="A2293" s="2">
        <v>338515</v>
      </c>
      <c r="B2293" s="2" t="s">
        <v>2293</v>
      </c>
      <c r="C2293" s="2" t="s">
        <v>1832</v>
      </c>
      <c r="D2293" s="2" t="s">
        <v>1118</v>
      </c>
      <c r="E2293" s="2" t="s">
        <v>77</v>
      </c>
      <c r="F2293" s="2">
        <v>35693</v>
      </c>
      <c r="G2293" s="2" t="s">
        <v>18</v>
      </c>
      <c r="H2293" s="2" t="s">
        <v>16</v>
      </c>
      <c r="I2293" s="2" t="s">
        <v>203</v>
      </c>
      <c r="J2293" s="2" t="s">
        <v>1231</v>
      </c>
      <c r="L2293" s="2" t="s">
        <v>73</v>
      </c>
    </row>
    <row r="2294" spans="1:12" x14ac:dyDescent="0.25">
      <c r="A2294" s="2">
        <v>338523</v>
      </c>
      <c r="B2294" s="2" t="s">
        <v>3462</v>
      </c>
      <c r="C2294" s="2" t="s">
        <v>1660</v>
      </c>
      <c r="D2294" s="2" t="s">
        <v>2184</v>
      </c>
      <c r="E2294" s="2" t="s">
        <v>77</v>
      </c>
      <c r="F2294" s="2">
        <v>31590</v>
      </c>
      <c r="G2294" s="2" t="s">
        <v>18</v>
      </c>
      <c r="H2294" s="2" t="s">
        <v>16</v>
      </c>
      <c r="I2294" s="2" t="s">
        <v>203</v>
      </c>
      <c r="J2294" s="2" t="s">
        <v>1231</v>
      </c>
      <c r="L2294" s="2" t="s">
        <v>30</v>
      </c>
    </row>
    <row r="2295" spans="1:12" x14ac:dyDescent="0.25">
      <c r="A2295" s="2">
        <v>338538</v>
      </c>
      <c r="B2295" s="2" t="s">
        <v>3463</v>
      </c>
      <c r="C2295" s="2" t="s">
        <v>339</v>
      </c>
      <c r="D2295" s="2" t="s">
        <v>283</v>
      </c>
      <c r="E2295" s="2" t="s">
        <v>77</v>
      </c>
      <c r="F2295" s="2">
        <v>34456</v>
      </c>
      <c r="G2295" s="2" t="s">
        <v>18</v>
      </c>
      <c r="H2295" s="2" t="s">
        <v>16</v>
      </c>
      <c r="I2295" s="2" t="s">
        <v>203</v>
      </c>
      <c r="J2295" s="2" t="s">
        <v>1231</v>
      </c>
      <c r="L2295" s="2" t="s">
        <v>73</v>
      </c>
    </row>
    <row r="2296" spans="1:12" x14ac:dyDescent="0.25">
      <c r="A2296" s="2">
        <v>338540</v>
      </c>
      <c r="B2296" s="2" t="s">
        <v>3464</v>
      </c>
      <c r="C2296" s="2" t="s">
        <v>337</v>
      </c>
      <c r="D2296" s="2" t="s">
        <v>912</v>
      </c>
      <c r="E2296" s="2" t="s">
        <v>77</v>
      </c>
      <c r="F2296" s="2">
        <v>32664</v>
      </c>
      <c r="G2296" s="2" t="s">
        <v>58</v>
      </c>
      <c r="H2296" s="2" t="s">
        <v>16</v>
      </c>
      <c r="I2296" s="2" t="s">
        <v>203</v>
      </c>
      <c r="J2296" s="2" t="s">
        <v>1231</v>
      </c>
      <c r="K2296" s="2">
        <v>2007</v>
      </c>
      <c r="L2296" s="2" t="s">
        <v>58</v>
      </c>
    </row>
    <row r="2297" spans="1:12" x14ac:dyDescent="0.25">
      <c r="A2297" s="2">
        <v>338542</v>
      </c>
      <c r="B2297" s="2" t="s">
        <v>3465</v>
      </c>
      <c r="C2297" s="2" t="s">
        <v>666</v>
      </c>
      <c r="D2297" s="2" t="s">
        <v>632</v>
      </c>
      <c r="E2297" s="2" t="s">
        <v>77</v>
      </c>
      <c r="F2297" s="2">
        <v>33060</v>
      </c>
      <c r="G2297" s="2" t="s">
        <v>588</v>
      </c>
      <c r="H2297" s="2" t="s">
        <v>16</v>
      </c>
      <c r="I2297" s="2" t="s">
        <v>203</v>
      </c>
      <c r="J2297" s="2" t="s">
        <v>15</v>
      </c>
      <c r="L2297" s="2" t="s">
        <v>30</v>
      </c>
    </row>
    <row r="2298" spans="1:12" x14ac:dyDescent="0.25">
      <c r="A2298" s="2">
        <v>338545</v>
      </c>
      <c r="B2298" s="2" t="s">
        <v>2466</v>
      </c>
      <c r="C2298" s="2" t="s">
        <v>357</v>
      </c>
      <c r="D2298" s="2" t="s">
        <v>367</v>
      </c>
      <c r="E2298" s="2" t="s">
        <v>76</v>
      </c>
      <c r="F2298" s="2">
        <v>34401</v>
      </c>
      <c r="G2298" s="2" t="s">
        <v>18</v>
      </c>
      <c r="H2298" s="2" t="s">
        <v>16</v>
      </c>
      <c r="I2298" s="2" t="s">
        <v>203</v>
      </c>
      <c r="J2298" s="2" t="s">
        <v>15</v>
      </c>
      <c r="L2298" s="2" t="s">
        <v>18</v>
      </c>
    </row>
    <row r="2299" spans="1:12" x14ac:dyDescent="0.25">
      <c r="A2299" s="2">
        <v>338549</v>
      </c>
      <c r="B2299" s="2" t="s">
        <v>3466</v>
      </c>
      <c r="C2299" s="2" t="s">
        <v>252</v>
      </c>
      <c r="D2299" s="2" t="s">
        <v>587</v>
      </c>
      <c r="E2299" s="2" t="s">
        <v>77</v>
      </c>
      <c r="F2299" s="2">
        <v>35938</v>
      </c>
      <c r="G2299" s="2" t="s">
        <v>3467</v>
      </c>
      <c r="H2299" s="2" t="s">
        <v>16</v>
      </c>
      <c r="I2299" s="2" t="s">
        <v>203</v>
      </c>
      <c r="J2299" s="2" t="s">
        <v>15</v>
      </c>
      <c r="L2299" s="2" t="s">
        <v>30</v>
      </c>
    </row>
    <row r="2300" spans="1:12" x14ac:dyDescent="0.25">
      <c r="A2300" s="2">
        <v>338556</v>
      </c>
      <c r="B2300" s="2" t="s">
        <v>3468</v>
      </c>
      <c r="C2300" s="2" t="s">
        <v>823</v>
      </c>
      <c r="D2300" s="2" t="s">
        <v>3469</v>
      </c>
      <c r="E2300" s="2" t="s">
        <v>77</v>
      </c>
      <c r="F2300" s="2">
        <v>29588</v>
      </c>
      <c r="G2300" s="2" t="s">
        <v>1084</v>
      </c>
      <c r="H2300" s="2" t="s">
        <v>16</v>
      </c>
      <c r="I2300" s="2" t="s">
        <v>203</v>
      </c>
      <c r="J2300" s="2" t="s">
        <v>1231</v>
      </c>
      <c r="L2300" s="2" t="s">
        <v>30</v>
      </c>
    </row>
    <row r="2301" spans="1:12" x14ac:dyDescent="0.25">
      <c r="A2301" s="2">
        <v>338559</v>
      </c>
      <c r="B2301" s="2" t="s">
        <v>3470</v>
      </c>
      <c r="C2301" s="2" t="s">
        <v>231</v>
      </c>
      <c r="D2301" s="2" t="s">
        <v>473</v>
      </c>
      <c r="E2301" s="2" t="s">
        <v>76</v>
      </c>
      <c r="F2301" s="2">
        <v>30956</v>
      </c>
      <c r="G2301" s="2" t="s">
        <v>217</v>
      </c>
      <c r="H2301" s="2" t="s">
        <v>16</v>
      </c>
      <c r="I2301" s="2" t="s">
        <v>203</v>
      </c>
      <c r="J2301" s="2" t="s">
        <v>1231</v>
      </c>
      <c r="L2301" s="2" t="s">
        <v>18</v>
      </c>
    </row>
    <row r="2302" spans="1:12" x14ac:dyDescent="0.25">
      <c r="A2302" s="2">
        <v>338567</v>
      </c>
      <c r="B2302" s="2" t="s">
        <v>3471</v>
      </c>
      <c r="C2302" s="2" t="s">
        <v>666</v>
      </c>
      <c r="D2302" s="2" t="s">
        <v>756</v>
      </c>
      <c r="E2302" s="2" t="s">
        <v>76</v>
      </c>
      <c r="F2302" s="2">
        <v>30028</v>
      </c>
      <c r="G2302" s="2" t="s">
        <v>634</v>
      </c>
      <c r="H2302" s="2" t="s">
        <v>16</v>
      </c>
      <c r="I2302" s="2" t="s">
        <v>203</v>
      </c>
      <c r="J2302" s="2" t="s">
        <v>1231</v>
      </c>
      <c r="L2302" s="2" t="s">
        <v>40</v>
      </c>
    </row>
    <row r="2303" spans="1:12" x14ac:dyDescent="0.25">
      <c r="A2303" s="2">
        <v>338568</v>
      </c>
      <c r="B2303" s="2" t="s">
        <v>3472</v>
      </c>
      <c r="C2303" s="2" t="s">
        <v>532</v>
      </c>
      <c r="D2303" s="2" t="s">
        <v>447</v>
      </c>
      <c r="E2303" s="2" t="s">
        <v>76</v>
      </c>
      <c r="F2303" s="2">
        <v>32422</v>
      </c>
      <c r="G2303" s="2" t="s">
        <v>3473</v>
      </c>
      <c r="H2303" s="2" t="s">
        <v>16</v>
      </c>
      <c r="I2303" s="2" t="s">
        <v>203</v>
      </c>
      <c r="J2303" s="2" t="s">
        <v>1231</v>
      </c>
      <c r="L2303" s="2" t="s">
        <v>50</v>
      </c>
    </row>
    <row r="2304" spans="1:12" x14ac:dyDescent="0.25">
      <c r="A2304" s="2">
        <v>338570</v>
      </c>
      <c r="B2304" s="2" t="s">
        <v>3474</v>
      </c>
      <c r="C2304" s="2" t="s">
        <v>246</v>
      </c>
      <c r="D2304" s="2" t="s">
        <v>269</v>
      </c>
      <c r="E2304" s="2" t="s">
        <v>76</v>
      </c>
      <c r="F2304" s="2">
        <v>32201</v>
      </c>
      <c r="G2304" s="2" t="s">
        <v>3475</v>
      </c>
      <c r="H2304" s="2" t="s">
        <v>16</v>
      </c>
      <c r="I2304" s="2" t="s">
        <v>203</v>
      </c>
      <c r="J2304" s="2" t="s">
        <v>1231</v>
      </c>
      <c r="L2304" s="2" t="s">
        <v>1736</v>
      </c>
    </row>
    <row r="2305" spans="1:12" x14ac:dyDescent="0.25">
      <c r="A2305" s="2">
        <v>338584</v>
      </c>
      <c r="B2305" s="2" t="s">
        <v>3476</v>
      </c>
      <c r="C2305" s="2" t="s">
        <v>3477</v>
      </c>
      <c r="D2305" s="2" t="s">
        <v>2257</v>
      </c>
      <c r="E2305" s="2" t="s">
        <v>77</v>
      </c>
      <c r="F2305" s="2">
        <v>32938</v>
      </c>
      <c r="G2305" s="2" t="s">
        <v>18</v>
      </c>
      <c r="H2305" s="2" t="s">
        <v>16</v>
      </c>
      <c r="I2305" s="2" t="s">
        <v>203</v>
      </c>
      <c r="J2305" s="2" t="s">
        <v>15</v>
      </c>
      <c r="L2305" s="2" t="s">
        <v>18</v>
      </c>
    </row>
    <row r="2306" spans="1:12" x14ac:dyDescent="0.25">
      <c r="A2306" s="2">
        <v>338590</v>
      </c>
      <c r="B2306" s="2" t="s">
        <v>3478</v>
      </c>
      <c r="C2306" s="2" t="s">
        <v>254</v>
      </c>
      <c r="D2306" s="2" t="s">
        <v>3479</v>
      </c>
      <c r="E2306" s="2" t="s">
        <v>77</v>
      </c>
      <c r="F2306" s="2">
        <v>33120</v>
      </c>
      <c r="G2306" s="2" t="s">
        <v>70</v>
      </c>
      <c r="H2306" s="2" t="s">
        <v>16</v>
      </c>
      <c r="I2306" s="2" t="s">
        <v>203</v>
      </c>
      <c r="J2306" s="2" t="s">
        <v>1231</v>
      </c>
      <c r="L2306" s="2" t="s">
        <v>70</v>
      </c>
    </row>
    <row r="2307" spans="1:12" x14ac:dyDescent="0.25">
      <c r="A2307" s="2">
        <v>338595</v>
      </c>
      <c r="B2307" s="2" t="s">
        <v>3480</v>
      </c>
      <c r="C2307" s="2" t="s">
        <v>329</v>
      </c>
      <c r="D2307" s="2" t="s">
        <v>224</v>
      </c>
      <c r="E2307" s="2" t="s">
        <v>77</v>
      </c>
      <c r="F2307" s="2">
        <v>32286</v>
      </c>
      <c r="G2307" s="2" t="s">
        <v>27</v>
      </c>
      <c r="H2307" s="2" t="s">
        <v>16</v>
      </c>
      <c r="I2307" s="2" t="s">
        <v>203</v>
      </c>
      <c r="J2307" s="2" t="s">
        <v>15</v>
      </c>
      <c r="L2307" s="2" t="s">
        <v>18</v>
      </c>
    </row>
    <row r="2308" spans="1:12" x14ac:dyDescent="0.25">
      <c r="A2308" s="2">
        <v>338617</v>
      </c>
      <c r="B2308" s="2" t="s">
        <v>2691</v>
      </c>
      <c r="C2308" s="2" t="s">
        <v>211</v>
      </c>
      <c r="D2308" s="2" t="s">
        <v>332</v>
      </c>
      <c r="E2308" s="2" t="s">
        <v>77</v>
      </c>
      <c r="F2308" s="2">
        <v>36315</v>
      </c>
      <c r="G2308" s="2" t="s">
        <v>213</v>
      </c>
      <c r="H2308" s="2" t="s">
        <v>16</v>
      </c>
      <c r="I2308" s="2" t="s">
        <v>203</v>
      </c>
      <c r="J2308" s="2" t="s">
        <v>1231</v>
      </c>
      <c r="L2308" s="2" t="s">
        <v>73</v>
      </c>
    </row>
    <row r="2309" spans="1:12" x14ac:dyDescent="0.25">
      <c r="A2309" s="2">
        <v>338638</v>
      </c>
      <c r="B2309" s="2" t="s">
        <v>3237</v>
      </c>
      <c r="C2309" s="2" t="s">
        <v>3238</v>
      </c>
      <c r="D2309" s="2" t="s">
        <v>241</v>
      </c>
      <c r="E2309" s="2" t="s">
        <v>76</v>
      </c>
      <c r="F2309" s="2">
        <v>30711</v>
      </c>
      <c r="G2309" s="2" t="s">
        <v>1293</v>
      </c>
      <c r="H2309" s="2" t="s">
        <v>16</v>
      </c>
      <c r="I2309" s="2" t="s">
        <v>203</v>
      </c>
      <c r="J2309" s="2" t="s">
        <v>1231</v>
      </c>
      <c r="L2309" s="2" t="s">
        <v>18</v>
      </c>
    </row>
    <row r="2310" spans="1:12" x14ac:dyDescent="0.25">
      <c r="A2310" s="2">
        <v>338642</v>
      </c>
      <c r="B2310" s="2" t="s">
        <v>3481</v>
      </c>
      <c r="C2310" s="2" t="s">
        <v>341</v>
      </c>
      <c r="D2310" s="2" t="s">
        <v>232</v>
      </c>
      <c r="E2310" s="2" t="s">
        <v>77</v>
      </c>
      <c r="F2310" s="2">
        <v>32579</v>
      </c>
      <c r="G2310" s="2" t="s">
        <v>18</v>
      </c>
      <c r="H2310" s="2" t="s">
        <v>16</v>
      </c>
      <c r="I2310" s="2" t="s">
        <v>203</v>
      </c>
      <c r="J2310" s="2" t="s">
        <v>1231</v>
      </c>
      <c r="L2310" s="2" t="s">
        <v>73</v>
      </c>
    </row>
    <row r="2311" spans="1:12" x14ac:dyDescent="0.25">
      <c r="A2311" s="2">
        <v>338646</v>
      </c>
      <c r="B2311" s="2" t="s">
        <v>3482</v>
      </c>
      <c r="C2311" s="2" t="s">
        <v>1468</v>
      </c>
      <c r="D2311" s="2" t="s">
        <v>3483</v>
      </c>
      <c r="E2311" s="2" t="s">
        <v>77</v>
      </c>
      <c r="F2311" s="2">
        <v>30463</v>
      </c>
      <c r="G2311" s="2" t="s">
        <v>716</v>
      </c>
      <c r="H2311" s="2" t="s">
        <v>16</v>
      </c>
      <c r="I2311" s="2" t="s">
        <v>203</v>
      </c>
      <c r="J2311" s="2" t="s">
        <v>15</v>
      </c>
      <c r="L2311" s="2" t="s">
        <v>18</v>
      </c>
    </row>
    <row r="2312" spans="1:12" x14ac:dyDescent="0.25">
      <c r="A2312" s="2">
        <v>338663</v>
      </c>
      <c r="B2312" s="2" t="s">
        <v>3484</v>
      </c>
      <c r="C2312" s="2" t="s">
        <v>371</v>
      </c>
      <c r="D2312" s="2" t="s">
        <v>320</v>
      </c>
      <c r="E2312" s="2" t="s">
        <v>76</v>
      </c>
      <c r="F2312" s="2">
        <v>32394</v>
      </c>
      <c r="G2312" s="2" t="s">
        <v>18</v>
      </c>
      <c r="H2312" s="2" t="s">
        <v>16</v>
      </c>
      <c r="I2312" s="2" t="s">
        <v>203</v>
      </c>
      <c r="J2312" s="2" t="s">
        <v>15</v>
      </c>
      <c r="L2312" s="2" t="s">
        <v>18</v>
      </c>
    </row>
    <row r="2313" spans="1:12" x14ac:dyDescent="0.25">
      <c r="A2313" s="2">
        <v>338668</v>
      </c>
      <c r="B2313" s="2" t="s">
        <v>2436</v>
      </c>
      <c r="C2313" s="2" t="s">
        <v>231</v>
      </c>
      <c r="D2313" s="2" t="s">
        <v>845</v>
      </c>
      <c r="E2313" s="2" t="s">
        <v>77</v>
      </c>
      <c r="F2313" s="2">
        <v>32565</v>
      </c>
      <c r="G2313" s="2" t="s">
        <v>940</v>
      </c>
      <c r="H2313" s="2" t="s">
        <v>16</v>
      </c>
      <c r="I2313" s="2" t="s">
        <v>203</v>
      </c>
      <c r="J2313" s="2" t="s">
        <v>1231</v>
      </c>
      <c r="L2313" s="2" t="s">
        <v>70</v>
      </c>
    </row>
    <row r="2314" spans="1:12" x14ac:dyDescent="0.25">
      <c r="A2314" s="2">
        <v>338669</v>
      </c>
      <c r="B2314" s="2" t="s">
        <v>3485</v>
      </c>
      <c r="C2314" s="2" t="s">
        <v>545</v>
      </c>
      <c r="D2314" s="2" t="s">
        <v>375</v>
      </c>
      <c r="E2314" s="2" t="s">
        <v>77</v>
      </c>
      <c r="F2314" s="2">
        <v>29343</v>
      </c>
      <c r="G2314" s="2" t="s">
        <v>213</v>
      </c>
      <c r="H2314" s="2" t="s">
        <v>16</v>
      </c>
      <c r="I2314" s="2" t="s">
        <v>203</v>
      </c>
      <c r="J2314" s="2" t="s">
        <v>15</v>
      </c>
      <c r="L2314" s="2" t="s">
        <v>18</v>
      </c>
    </row>
    <row r="2315" spans="1:12" x14ac:dyDescent="0.25">
      <c r="A2315" s="2">
        <v>338672</v>
      </c>
      <c r="B2315" s="2" t="s">
        <v>1025</v>
      </c>
      <c r="C2315" s="2" t="s">
        <v>379</v>
      </c>
      <c r="D2315" s="2" t="s">
        <v>2261</v>
      </c>
      <c r="E2315" s="2" t="s">
        <v>76</v>
      </c>
      <c r="F2315" s="2">
        <v>31695</v>
      </c>
      <c r="G2315" s="2" t="s">
        <v>920</v>
      </c>
      <c r="H2315" s="2" t="s">
        <v>16</v>
      </c>
      <c r="I2315" s="2" t="s">
        <v>203</v>
      </c>
      <c r="J2315" s="2" t="s">
        <v>15</v>
      </c>
      <c r="L2315" s="2" t="s">
        <v>50</v>
      </c>
    </row>
    <row r="2316" spans="1:12" x14ac:dyDescent="0.25">
      <c r="A2316" s="2">
        <v>338675</v>
      </c>
      <c r="B2316" s="2" t="s">
        <v>3486</v>
      </c>
      <c r="C2316" s="2" t="s">
        <v>252</v>
      </c>
      <c r="D2316" s="2" t="s">
        <v>883</v>
      </c>
      <c r="E2316" s="2" t="s">
        <v>76</v>
      </c>
      <c r="F2316" s="2">
        <v>27926</v>
      </c>
      <c r="G2316" s="2" t="s">
        <v>3487</v>
      </c>
      <c r="H2316" s="2" t="s">
        <v>16</v>
      </c>
      <c r="I2316" s="2" t="s">
        <v>203</v>
      </c>
      <c r="J2316" s="2" t="s">
        <v>1231</v>
      </c>
      <c r="L2316" s="2" t="s">
        <v>47</v>
      </c>
    </row>
    <row r="2317" spans="1:12" x14ac:dyDescent="0.25">
      <c r="A2317" s="2">
        <v>338680</v>
      </c>
      <c r="B2317" s="2" t="s">
        <v>3488</v>
      </c>
      <c r="C2317" s="2" t="s">
        <v>357</v>
      </c>
      <c r="D2317" s="2" t="s">
        <v>621</v>
      </c>
      <c r="E2317" s="2" t="s">
        <v>77</v>
      </c>
      <c r="F2317" s="2">
        <v>32961</v>
      </c>
      <c r="G2317" s="2" t="s">
        <v>1782</v>
      </c>
      <c r="H2317" s="2" t="s">
        <v>16</v>
      </c>
      <c r="I2317" s="2" t="s">
        <v>203</v>
      </c>
      <c r="J2317" s="2" t="s">
        <v>1231</v>
      </c>
      <c r="L2317" s="2" t="s">
        <v>40</v>
      </c>
    </row>
    <row r="2318" spans="1:12" x14ac:dyDescent="0.25">
      <c r="A2318" s="2">
        <v>338683</v>
      </c>
      <c r="B2318" s="2" t="s">
        <v>3489</v>
      </c>
      <c r="C2318" s="2" t="s">
        <v>229</v>
      </c>
      <c r="D2318" s="2" t="s">
        <v>1077</v>
      </c>
      <c r="E2318" s="2" t="s">
        <v>76</v>
      </c>
      <c r="F2318" s="2">
        <v>32370</v>
      </c>
      <c r="G2318" s="2" t="s">
        <v>18</v>
      </c>
      <c r="H2318" s="2" t="s">
        <v>16</v>
      </c>
      <c r="I2318" s="2" t="s">
        <v>203</v>
      </c>
      <c r="J2318" s="2" t="s">
        <v>1231</v>
      </c>
      <c r="L2318" s="2" t="s">
        <v>18</v>
      </c>
    </row>
    <row r="2319" spans="1:12" x14ac:dyDescent="0.25">
      <c r="A2319" s="2">
        <v>338686</v>
      </c>
      <c r="B2319" s="2" t="s">
        <v>3490</v>
      </c>
      <c r="C2319" s="2" t="s">
        <v>266</v>
      </c>
      <c r="D2319" s="2" t="s">
        <v>450</v>
      </c>
      <c r="E2319" s="2" t="s">
        <v>76</v>
      </c>
      <c r="F2319" s="2">
        <v>31382</v>
      </c>
      <c r="G2319" s="2" t="s">
        <v>3491</v>
      </c>
      <c r="H2319" s="2" t="s">
        <v>16</v>
      </c>
      <c r="I2319" s="2" t="s">
        <v>203</v>
      </c>
      <c r="J2319" s="2" t="s">
        <v>15</v>
      </c>
      <c r="L2319" s="2" t="s">
        <v>61</v>
      </c>
    </row>
    <row r="2320" spans="1:12" x14ac:dyDescent="0.25">
      <c r="A2320" s="2">
        <v>338693</v>
      </c>
      <c r="B2320" s="2" t="s">
        <v>3492</v>
      </c>
      <c r="C2320" s="2" t="s">
        <v>468</v>
      </c>
      <c r="D2320" s="2" t="s">
        <v>557</v>
      </c>
      <c r="E2320" s="2" t="s">
        <v>76</v>
      </c>
      <c r="F2320" s="2">
        <v>27356</v>
      </c>
      <c r="G2320" s="2" t="s">
        <v>58</v>
      </c>
      <c r="H2320" s="2" t="s">
        <v>16</v>
      </c>
      <c r="I2320" s="2" t="s">
        <v>203</v>
      </c>
      <c r="J2320" s="2" t="s">
        <v>15</v>
      </c>
      <c r="L2320" s="2" t="s">
        <v>58</v>
      </c>
    </row>
    <row r="2321" spans="1:12" x14ac:dyDescent="0.25">
      <c r="A2321" s="2">
        <v>338703</v>
      </c>
      <c r="B2321" s="2" t="s">
        <v>3493</v>
      </c>
      <c r="C2321" s="2" t="s">
        <v>397</v>
      </c>
      <c r="D2321" s="2" t="s">
        <v>536</v>
      </c>
      <c r="E2321" s="2" t="s">
        <v>77</v>
      </c>
      <c r="F2321" s="2">
        <v>31115</v>
      </c>
      <c r="G2321" s="2" t="s">
        <v>30</v>
      </c>
      <c r="H2321" s="2" t="s">
        <v>16</v>
      </c>
      <c r="I2321" s="2" t="s">
        <v>203</v>
      </c>
      <c r="J2321" s="2" t="s">
        <v>1231</v>
      </c>
      <c r="L2321" s="2" t="s">
        <v>18</v>
      </c>
    </row>
    <row r="2322" spans="1:12" x14ac:dyDescent="0.25">
      <c r="A2322" s="2">
        <v>338709</v>
      </c>
      <c r="B2322" s="2" t="s">
        <v>3494</v>
      </c>
      <c r="C2322" s="2" t="s">
        <v>1076</v>
      </c>
      <c r="D2322" s="2" t="s">
        <v>2123</v>
      </c>
      <c r="E2322" s="2" t="s">
        <v>76</v>
      </c>
      <c r="F2322" s="2">
        <v>32446</v>
      </c>
      <c r="G2322" s="2" t="s">
        <v>2059</v>
      </c>
      <c r="H2322" s="2" t="s">
        <v>16</v>
      </c>
      <c r="I2322" s="2" t="s">
        <v>203</v>
      </c>
      <c r="J2322" s="2" t="s">
        <v>1231</v>
      </c>
      <c r="L2322" s="2" t="s">
        <v>18</v>
      </c>
    </row>
    <row r="2323" spans="1:12" x14ac:dyDescent="0.25">
      <c r="A2323" s="2">
        <v>338717</v>
      </c>
      <c r="B2323" s="2" t="s">
        <v>3239</v>
      </c>
      <c r="C2323" s="2" t="s">
        <v>497</v>
      </c>
      <c r="D2323" s="2" t="s">
        <v>3240</v>
      </c>
      <c r="E2323" s="2" t="s">
        <v>77</v>
      </c>
      <c r="F2323" s="2">
        <v>28386</v>
      </c>
      <c r="G2323" s="2" t="s">
        <v>18</v>
      </c>
      <c r="H2323" s="2" t="s">
        <v>16</v>
      </c>
      <c r="I2323" s="2" t="s">
        <v>203</v>
      </c>
      <c r="J2323" s="2" t="s">
        <v>15</v>
      </c>
      <c r="L2323" s="2" t="s">
        <v>18</v>
      </c>
    </row>
    <row r="2324" spans="1:12" x14ac:dyDescent="0.25">
      <c r="A2324" s="2">
        <v>338726</v>
      </c>
      <c r="B2324" s="2" t="s">
        <v>3495</v>
      </c>
      <c r="C2324" s="2" t="s">
        <v>463</v>
      </c>
      <c r="D2324" s="2" t="s">
        <v>759</v>
      </c>
      <c r="E2324" s="2" t="s">
        <v>77</v>
      </c>
      <c r="F2324" s="2">
        <v>30157</v>
      </c>
      <c r="G2324" s="2" t="s">
        <v>3496</v>
      </c>
      <c r="H2324" s="2" t="s">
        <v>16</v>
      </c>
      <c r="I2324" s="2" t="s">
        <v>203</v>
      </c>
      <c r="J2324" s="2" t="s">
        <v>1231</v>
      </c>
      <c r="L2324" s="2" t="s">
        <v>18</v>
      </c>
    </row>
    <row r="2325" spans="1:12" x14ac:dyDescent="0.25">
      <c r="A2325" s="2">
        <v>338727</v>
      </c>
      <c r="B2325" s="2" t="s">
        <v>3497</v>
      </c>
      <c r="C2325" s="2" t="s">
        <v>229</v>
      </c>
      <c r="D2325" s="2" t="s">
        <v>1718</v>
      </c>
      <c r="E2325" s="2" t="s">
        <v>77</v>
      </c>
      <c r="F2325" s="2">
        <v>32369</v>
      </c>
      <c r="G2325" s="2" t="s">
        <v>3498</v>
      </c>
      <c r="H2325" s="2" t="s">
        <v>16</v>
      </c>
      <c r="I2325" s="2" t="s">
        <v>203</v>
      </c>
      <c r="J2325" s="2" t="s">
        <v>15</v>
      </c>
      <c r="L2325" s="2" t="s">
        <v>61</v>
      </c>
    </row>
    <row r="2326" spans="1:12" x14ac:dyDescent="0.25">
      <c r="A2326" s="2">
        <v>338736</v>
      </c>
      <c r="B2326" s="2" t="s">
        <v>3499</v>
      </c>
      <c r="C2326" s="2" t="s">
        <v>856</v>
      </c>
      <c r="D2326" s="2" t="s">
        <v>597</v>
      </c>
      <c r="E2326" s="2" t="s">
        <v>77</v>
      </c>
      <c r="F2326" s="2">
        <v>32961</v>
      </c>
      <c r="G2326" s="2" t="s">
        <v>18</v>
      </c>
      <c r="H2326" s="2" t="s">
        <v>16</v>
      </c>
      <c r="I2326" s="2" t="s">
        <v>203</v>
      </c>
      <c r="J2326" s="2" t="s">
        <v>15</v>
      </c>
      <c r="L2326" s="2" t="s">
        <v>30</v>
      </c>
    </row>
    <row r="2327" spans="1:12" x14ac:dyDescent="0.25">
      <c r="A2327" s="2">
        <v>338741</v>
      </c>
      <c r="B2327" s="2" t="s">
        <v>3500</v>
      </c>
      <c r="C2327" s="2" t="s">
        <v>252</v>
      </c>
      <c r="D2327" s="2" t="s">
        <v>523</v>
      </c>
      <c r="E2327" s="2" t="s">
        <v>76</v>
      </c>
      <c r="F2327" s="2">
        <v>27699</v>
      </c>
      <c r="G2327" s="2" t="s">
        <v>2235</v>
      </c>
      <c r="H2327" s="2" t="s">
        <v>16</v>
      </c>
      <c r="I2327" s="2" t="s">
        <v>203</v>
      </c>
      <c r="J2327" s="2" t="s">
        <v>15</v>
      </c>
      <c r="L2327" s="2" t="s">
        <v>18</v>
      </c>
    </row>
    <row r="2328" spans="1:12" x14ac:dyDescent="0.25">
      <c r="A2328" s="2">
        <v>338754</v>
      </c>
      <c r="B2328" s="2" t="s">
        <v>3501</v>
      </c>
      <c r="C2328" s="2" t="s">
        <v>554</v>
      </c>
      <c r="D2328" s="2" t="s">
        <v>528</v>
      </c>
      <c r="E2328" s="2" t="s">
        <v>76</v>
      </c>
      <c r="F2328" s="2">
        <v>36958</v>
      </c>
      <c r="G2328" s="2" t="s">
        <v>217</v>
      </c>
      <c r="H2328" s="2" t="s">
        <v>19</v>
      </c>
      <c r="I2328" s="2" t="s">
        <v>203</v>
      </c>
      <c r="J2328" s="2" t="s">
        <v>15</v>
      </c>
      <c r="L2328" s="2" t="s">
        <v>18</v>
      </c>
    </row>
    <row r="2329" spans="1:12" x14ac:dyDescent="0.25">
      <c r="A2329" s="2">
        <v>338781</v>
      </c>
      <c r="B2329" s="2" t="s">
        <v>3502</v>
      </c>
      <c r="C2329" s="2" t="s">
        <v>521</v>
      </c>
      <c r="D2329" s="2" t="s">
        <v>840</v>
      </c>
      <c r="E2329" s="2" t="s">
        <v>77</v>
      </c>
      <c r="F2329" s="2">
        <v>29543</v>
      </c>
      <c r="G2329" s="2" t="s">
        <v>18</v>
      </c>
      <c r="H2329" s="2" t="s">
        <v>16</v>
      </c>
      <c r="I2329" s="2" t="s">
        <v>203</v>
      </c>
      <c r="J2329" s="2" t="s">
        <v>1231</v>
      </c>
      <c r="L2329" s="2" t="s">
        <v>47</v>
      </c>
    </row>
    <row r="2330" spans="1:12" x14ac:dyDescent="0.25">
      <c r="A2330" s="2">
        <v>338782</v>
      </c>
      <c r="B2330" s="2" t="s">
        <v>3503</v>
      </c>
      <c r="C2330" s="2" t="s">
        <v>532</v>
      </c>
      <c r="D2330" s="2" t="s">
        <v>597</v>
      </c>
      <c r="E2330" s="2" t="s">
        <v>77</v>
      </c>
      <c r="F2330" s="2">
        <v>34943</v>
      </c>
      <c r="G2330" s="2" t="s">
        <v>1480</v>
      </c>
      <c r="H2330" s="2" t="s">
        <v>16</v>
      </c>
      <c r="I2330" s="2" t="s">
        <v>203</v>
      </c>
      <c r="J2330" s="2" t="s">
        <v>15</v>
      </c>
      <c r="L2330" s="2" t="s">
        <v>30</v>
      </c>
    </row>
    <row r="2331" spans="1:12" x14ac:dyDescent="0.25">
      <c r="A2331" s="2">
        <v>338785</v>
      </c>
      <c r="B2331" s="2" t="s">
        <v>2559</v>
      </c>
      <c r="C2331" s="2" t="s">
        <v>246</v>
      </c>
      <c r="D2331" s="2" t="s">
        <v>523</v>
      </c>
      <c r="E2331" s="2" t="s">
        <v>77</v>
      </c>
      <c r="F2331" s="2">
        <v>29463</v>
      </c>
      <c r="G2331" s="2" t="s">
        <v>549</v>
      </c>
      <c r="H2331" s="2" t="s">
        <v>19</v>
      </c>
      <c r="I2331" s="2" t="s">
        <v>203</v>
      </c>
      <c r="J2331" s="2" t="s">
        <v>1231</v>
      </c>
      <c r="L2331" s="2" t="s">
        <v>18</v>
      </c>
    </row>
    <row r="2332" spans="1:12" x14ac:dyDescent="0.25">
      <c r="A2332" s="2">
        <v>338791</v>
      </c>
      <c r="B2332" s="2" t="s">
        <v>3504</v>
      </c>
      <c r="C2332" s="2" t="s">
        <v>221</v>
      </c>
      <c r="D2332" s="2" t="s">
        <v>458</v>
      </c>
      <c r="E2332" s="2" t="s">
        <v>77</v>
      </c>
      <c r="F2332" s="2">
        <v>32575</v>
      </c>
      <c r="G2332" s="2" t="s">
        <v>3505</v>
      </c>
      <c r="H2332" s="2" t="s">
        <v>16</v>
      </c>
      <c r="I2332" s="2" t="s">
        <v>203</v>
      </c>
      <c r="J2332" s="2" t="s">
        <v>15</v>
      </c>
      <c r="L2332" s="2" t="s">
        <v>40</v>
      </c>
    </row>
    <row r="2333" spans="1:12" x14ac:dyDescent="0.25">
      <c r="A2333" s="2">
        <v>338793</v>
      </c>
      <c r="B2333" s="2" t="s">
        <v>3506</v>
      </c>
      <c r="C2333" s="2" t="s">
        <v>254</v>
      </c>
      <c r="D2333" s="2" t="s">
        <v>237</v>
      </c>
      <c r="E2333" s="2" t="s">
        <v>77</v>
      </c>
      <c r="F2333" s="2">
        <v>32370</v>
      </c>
      <c r="G2333" s="2" t="s">
        <v>18</v>
      </c>
      <c r="H2333" s="2" t="s">
        <v>16</v>
      </c>
      <c r="I2333" s="2" t="s">
        <v>203</v>
      </c>
      <c r="J2333" s="2" t="s">
        <v>1231</v>
      </c>
      <c r="L2333" s="2" t="s">
        <v>30</v>
      </c>
    </row>
    <row r="2334" spans="1:12" x14ac:dyDescent="0.25">
      <c r="A2334" s="2">
        <v>338799</v>
      </c>
      <c r="B2334" s="2" t="s">
        <v>3507</v>
      </c>
      <c r="C2334" s="2" t="s">
        <v>246</v>
      </c>
      <c r="D2334" s="2" t="s">
        <v>2331</v>
      </c>
      <c r="E2334" s="2" t="s">
        <v>77</v>
      </c>
      <c r="F2334" s="2">
        <v>28467</v>
      </c>
      <c r="G2334" s="2" t="s">
        <v>40</v>
      </c>
      <c r="H2334" s="2" t="s">
        <v>16</v>
      </c>
      <c r="I2334" s="2" t="s">
        <v>203</v>
      </c>
      <c r="J2334" s="2" t="s">
        <v>1231</v>
      </c>
      <c r="L2334" s="2" t="s">
        <v>18</v>
      </c>
    </row>
    <row r="2335" spans="1:12" x14ac:dyDescent="0.25">
      <c r="A2335" s="2">
        <v>338800</v>
      </c>
      <c r="B2335" s="2" t="s">
        <v>3508</v>
      </c>
      <c r="C2335" s="2" t="s">
        <v>568</v>
      </c>
      <c r="D2335" s="2" t="s">
        <v>882</v>
      </c>
      <c r="E2335" s="2" t="s">
        <v>77</v>
      </c>
      <c r="F2335" s="2">
        <v>32291</v>
      </c>
      <c r="G2335" s="2" t="s">
        <v>18</v>
      </c>
      <c r="H2335" s="2" t="s">
        <v>16</v>
      </c>
      <c r="I2335" s="2" t="s">
        <v>203</v>
      </c>
      <c r="J2335" s="2" t="s">
        <v>15</v>
      </c>
      <c r="L2335" s="2" t="s">
        <v>30</v>
      </c>
    </row>
    <row r="2336" spans="1:12" x14ac:dyDescent="0.25">
      <c r="A2336" s="2">
        <v>338803</v>
      </c>
      <c r="B2336" s="2" t="s">
        <v>3509</v>
      </c>
      <c r="C2336" s="2" t="s">
        <v>2751</v>
      </c>
      <c r="D2336" s="2" t="s">
        <v>562</v>
      </c>
      <c r="E2336" s="2" t="s">
        <v>77</v>
      </c>
      <c r="F2336" s="2">
        <v>33240</v>
      </c>
      <c r="G2336" s="2" t="s">
        <v>58</v>
      </c>
      <c r="H2336" s="2" t="s">
        <v>16</v>
      </c>
      <c r="I2336" s="2" t="s">
        <v>203</v>
      </c>
      <c r="J2336" s="2" t="s">
        <v>15</v>
      </c>
      <c r="L2336" s="2" t="s">
        <v>58</v>
      </c>
    </row>
    <row r="2337" spans="1:16" x14ac:dyDescent="0.25">
      <c r="A2337" s="2">
        <v>338804</v>
      </c>
      <c r="B2337" s="2" t="s">
        <v>3510</v>
      </c>
      <c r="C2337" s="2" t="s">
        <v>386</v>
      </c>
      <c r="D2337" s="2" t="s">
        <v>1434</v>
      </c>
      <c r="E2337" s="2" t="s">
        <v>77</v>
      </c>
      <c r="F2337" s="2">
        <v>32629</v>
      </c>
      <c r="G2337" s="2" t="s">
        <v>18</v>
      </c>
      <c r="H2337" s="2" t="s">
        <v>16</v>
      </c>
      <c r="I2337" s="2" t="s">
        <v>203</v>
      </c>
      <c r="J2337" s="2" t="s">
        <v>15</v>
      </c>
      <c r="L2337" s="2" t="s">
        <v>18</v>
      </c>
    </row>
    <row r="2338" spans="1:16" x14ac:dyDescent="0.25">
      <c r="A2338" s="2">
        <v>338808</v>
      </c>
      <c r="B2338" s="2" t="s">
        <v>2276</v>
      </c>
      <c r="C2338" s="2" t="s">
        <v>808</v>
      </c>
      <c r="D2338" s="2" t="s">
        <v>808</v>
      </c>
      <c r="E2338" s="2" t="s">
        <v>77</v>
      </c>
      <c r="F2338" s="2">
        <v>29518</v>
      </c>
      <c r="G2338" s="2" t="s">
        <v>431</v>
      </c>
      <c r="H2338" s="2" t="s">
        <v>16</v>
      </c>
      <c r="I2338" s="2" t="s">
        <v>203</v>
      </c>
      <c r="J2338" s="2" t="s">
        <v>1231</v>
      </c>
      <c r="L2338" s="2" t="s">
        <v>30</v>
      </c>
    </row>
    <row r="2339" spans="1:16" x14ac:dyDescent="0.25">
      <c r="A2339" s="2">
        <v>338815</v>
      </c>
      <c r="B2339" s="2" t="s">
        <v>3511</v>
      </c>
      <c r="C2339" s="2" t="s">
        <v>955</v>
      </c>
      <c r="D2339" s="2" t="s">
        <v>411</v>
      </c>
      <c r="E2339" s="2" t="s">
        <v>77</v>
      </c>
      <c r="F2339" s="2">
        <v>31833</v>
      </c>
      <c r="G2339" s="2" t="s">
        <v>3512</v>
      </c>
      <c r="H2339" s="2" t="s">
        <v>38</v>
      </c>
      <c r="I2339" s="2" t="s">
        <v>203</v>
      </c>
      <c r="J2339" s="2" t="s">
        <v>1231</v>
      </c>
      <c r="L2339" s="2" t="s">
        <v>30</v>
      </c>
    </row>
    <row r="2340" spans="1:16" x14ac:dyDescent="0.25">
      <c r="A2340" s="2">
        <v>338817</v>
      </c>
      <c r="B2340" s="2" t="s">
        <v>2472</v>
      </c>
      <c r="C2340" s="2" t="s">
        <v>522</v>
      </c>
      <c r="D2340" s="2" t="s">
        <v>332</v>
      </c>
      <c r="E2340" s="2" t="s">
        <v>76</v>
      </c>
      <c r="F2340" s="2">
        <v>31428</v>
      </c>
      <c r="G2340" s="2" t="s">
        <v>2473</v>
      </c>
      <c r="H2340" s="2" t="s">
        <v>16</v>
      </c>
      <c r="I2340" s="2" t="s">
        <v>203</v>
      </c>
      <c r="J2340" s="2" t="s">
        <v>1231</v>
      </c>
      <c r="L2340" s="2" t="s">
        <v>73</v>
      </c>
    </row>
    <row r="2341" spans="1:16" x14ac:dyDescent="0.25">
      <c r="A2341" s="2">
        <v>338818</v>
      </c>
      <c r="B2341" s="2" t="s">
        <v>3194</v>
      </c>
      <c r="C2341" s="2" t="s">
        <v>563</v>
      </c>
      <c r="D2341" s="2" t="s">
        <v>917</v>
      </c>
      <c r="E2341" s="2" t="s">
        <v>77</v>
      </c>
      <c r="F2341" s="2">
        <v>34712</v>
      </c>
      <c r="G2341" s="2" t="s">
        <v>18</v>
      </c>
      <c r="H2341" s="2" t="s">
        <v>16</v>
      </c>
      <c r="I2341" s="2" t="s">
        <v>203</v>
      </c>
      <c r="J2341" s="2" t="s">
        <v>1231</v>
      </c>
      <c r="L2341" s="2" t="s">
        <v>18</v>
      </c>
    </row>
    <row r="2342" spans="1:16" x14ac:dyDescent="0.25">
      <c r="A2342" s="2">
        <v>338819</v>
      </c>
      <c r="B2342" s="2" t="s">
        <v>3513</v>
      </c>
      <c r="C2342" s="2" t="s">
        <v>982</v>
      </c>
      <c r="D2342" s="2" t="s">
        <v>1519</v>
      </c>
      <c r="E2342" s="2" t="s">
        <v>77</v>
      </c>
      <c r="F2342" s="2">
        <v>35498</v>
      </c>
      <c r="G2342" s="2" t="s">
        <v>2414</v>
      </c>
      <c r="H2342" s="2" t="s">
        <v>16</v>
      </c>
      <c r="I2342" s="2" t="s">
        <v>203</v>
      </c>
      <c r="J2342" s="2" t="s">
        <v>1231</v>
      </c>
      <c r="L2342" s="2" t="s">
        <v>18</v>
      </c>
    </row>
    <row r="2343" spans="1:16" x14ac:dyDescent="0.25">
      <c r="A2343" s="2">
        <v>338823</v>
      </c>
      <c r="B2343" s="2" t="s">
        <v>3514</v>
      </c>
      <c r="C2343" s="2" t="s">
        <v>211</v>
      </c>
      <c r="D2343" s="2" t="s">
        <v>232</v>
      </c>
      <c r="E2343" s="2" t="s">
        <v>77</v>
      </c>
      <c r="F2343" s="2">
        <v>32143</v>
      </c>
      <c r="G2343" s="2" t="s">
        <v>213</v>
      </c>
      <c r="H2343" s="2" t="s">
        <v>19</v>
      </c>
      <c r="I2343" s="2" t="s">
        <v>203</v>
      </c>
      <c r="J2343" s="2" t="s">
        <v>15</v>
      </c>
      <c r="L2343" s="2" t="s">
        <v>30</v>
      </c>
    </row>
    <row r="2344" spans="1:16" x14ac:dyDescent="0.25">
      <c r="A2344" s="2">
        <v>338824</v>
      </c>
      <c r="B2344" s="2" t="s">
        <v>3515</v>
      </c>
      <c r="C2344" s="2" t="s">
        <v>350</v>
      </c>
      <c r="D2344" s="2" t="s">
        <v>737</v>
      </c>
      <c r="E2344" s="2" t="s">
        <v>77</v>
      </c>
      <c r="F2344" s="2">
        <v>28313</v>
      </c>
      <c r="G2344" s="2" t="s">
        <v>1018</v>
      </c>
      <c r="H2344" s="2" t="s">
        <v>16</v>
      </c>
      <c r="I2344" s="2" t="s">
        <v>203</v>
      </c>
      <c r="J2344" s="2" t="s">
        <v>1231</v>
      </c>
      <c r="L2344" s="2" t="s">
        <v>30</v>
      </c>
    </row>
    <row r="2345" spans="1:16" x14ac:dyDescent="0.25">
      <c r="A2345" s="2">
        <v>338825</v>
      </c>
      <c r="B2345" s="2" t="s">
        <v>3516</v>
      </c>
      <c r="C2345" s="2" t="s">
        <v>334</v>
      </c>
      <c r="D2345" s="2" t="s">
        <v>308</v>
      </c>
      <c r="E2345" s="2" t="s">
        <v>77</v>
      </c>
      <c r="F2345" s="2">
        <v>36293</v>
      </c>
      <c r="G2345" s="2" t="s">
        <v>610</v>
      </c>
      <c r="H2345" s="2" t="s">
        <v>16</v>
      </c>
      <c r="I2345" s="2" t="s">
        <v>203</v>
      </c>
      <c r="J2345" s="2" t="s">
        <v>15</v>
      </c>
      <c r="L2345" s="2" t="s">
        <v>18</v>
      </c>
      <c r="P2345" s="2" t="s">
        <v>4574</v>
      </c>
    </row>
    <row r="2346" spans="1:16" x14ac:dyDescent="0.25">
      <c r="A2346" s="2">
        <v>338839</v>
      </c>
      <c r="B2346" s="2" t="s">
        <v>3517</v>
      </c>
      <c r="C2346" s="2" t="s">
        <v>517</v>
      </c>
      <c r="D2346" s="2" t="s">
        <v>863</v>
      </c>
      <c r="E2346" s="2" t="s">
        <v>77</v>
      </c>
      <c r="F2346" s="2">
        <v>30682</v>
      </c>
      <c r="G2346" s="2" t="s">
        <v>3289</v>
      </c>
      <c r="H2346" s="2" t="s">
        <v>16</v>
      </c>
      <c r="I2346" s="2" t="s">
        <v>203</v>
      </c>
      <c r="J2346" s="2" t="s">
        <v>15</v>
      </c>
      <c r="L2346" s="2" t="s">
        <v>30</v>
      </c>
    </row>
    <row r="2347" spans="1:16" x14ac:dyDescent="0.25">
      <c r="A2347" s="2">
        <v>338855</v>
      </c>
      <c r="B2347" s="2" t="s">
        <v>3518</v>
      </c>
      <c r="C2347" s="2" t="s">
        <v>396</v>
      </c>
      <c r="D2347" s="2" t="s">
        <v>422</v>
      </c>
      <c r="E2347" s="2" t="s">
        <v>77</v>
      </c>
      <c r="F2347" s="2">
        <v>36528</v>
      </c>
      <c r="G2347" s="2" t="s">
        <v>1796</v>
      </c>
      <c r="H2347" s="2" t="s">
        <v>16</v>
      </c>
      <c r="I2347" s="2" t="s">
        <v>203</v>
      </c>
      <c r="J2347" s="2" t="s">
        <v>15</v>
      </c>
      <c r="L2347" s="2" t="s">
        <v>73</v>
      </c>
    </row>
    <row r="2348" spans="1:16" x14ac:dyDescent="0.25">
      <c r="A2348" s="2">
        <v>338857</v>
      </c>
      <c r="B2348" s="2" t="s">
        <v>3519</v>
      </c>
      <c r="C2348" s="2" t="s">
        <v>252</v>
      </c>
      <c r="D2348" s="2" t="s">
        <v>1003</v>
      </c>
      <c r="E2348" s="2" t="s">
        <v>76</v>
      </c>
      <c r="F2348" s="2">
        <v>34344</v>
      </c>
      <c r="G2348" s="2" t="s">
        <v>18</v>
      </c>
      <c r="H2348" s="2" t="s">
        <v>16</v>
      </c>
      <c r="I2348" s="2" t="s">
        <v>203</v>
      </c>
      <c r="J2348" s="2" t="s">
        <v>1231</v>
      </c>
      <c r="L2348" s="2" t="s">
        <v>30</v>
      </c>
    </row>
    <row r="2349" spans="1:16" x14ac:dyDescent="0.25">
      <c r="A2349" s="2">
        <v>338865</v>
      </c>
      <c r="B2349" s="2" t="s">
        <v>3241</v>
      </c>
      <c r="C2349" s="2" t="s">
        <v>1082</v>
      </c>
      <c r="D2349" s="2" t="s">
        <v>1911</v>
      </c>
      <c r="E2349" s="2" t="s">
        <v>76</v>
      </c>
      <c r="F2349" s="2">
        <v>28947</v>
      </c>
      <c r="G2349" s="2" t="s">
        <v>18</v>
      </c>
      <c r="H2349" s="2" t="s">
        <v>16</v>
      </c>
      <c r="I2349" s="2" t="s">
        <v>203</v>
      </c>
      <c r="J2349" s="2" t="s">
        <v>4557</v>
      </c>
      <c r="L2349" s="2" t="s">
        <v>18</v>
      </c>
    </row>
    <row r="2350" spans="1:16" x14ac:dyDescent="0.25">
      <c r="A2350" s="2">
        <v>338872</v>
      </c>
      <c r="B2350" s="2" t="s">
        <v>3520</v>
      </c>
      <c r="C2350" s="2" t="s">
        <v>334</v>
      </c>
      <c r="D2350" s="2" t="s">
        <v>417</v>
      </c>
      <c r="E2350" s="2" t="s">
        <v>77</v>
      </c>
      <c r="F2350" s="2">
        <v>28535</v>
      </c>
      <c r="G2350" s="2" t="s">
        <v>1534</v>
      </c>
      <c r="H2350" s="2" t="s">
        <v>16</v>
      </c>
      <c r="I2350" s="2" t="s">
        <v>203</v>
      </c>
      <c r="J2350" s="2" t="s">
        <v>1268</v>
      </c>
      <c r="L2350" s="2" t="s">
        <v>30</v>
      </c>
    </row>
    <row r="2351" spans="1:16" x14ac:dyDescent="0.25">
      <c r="A2351" s="2">
        <v>338875</v>
      </c>
      <c r="B2351" s="2" t="s">
        <v>3521</v>
      </c>
      <c r="C2351" s="2" t="s">
        <v>600</v>
      </c>
      <c r="D2351" s="2" t="s">
        <v>232</v>
      </c>
      <c r="E2351" s="2" t="s">
        <v>77</v>
      </c>
      <c r="F2351" s="2">
        <v>33420</v>
      </c>
      <c r="G2351" s="2" t="s">
        <v>1293</v>
      </c>
      <c r="H2351" s="2" t="s">
        <v>16</v>
      </c>
      <c r="I2351" s="2" t="s">
        <v>203</v>
      </c>
      <c r="J2351" s="2" t="s">
        <v>1268</v>
      </c>
      <c r="L2351" s="2" t="s">
        <v>18</v>
      </c>
    </row>
    <row r="2352" spans="1:16" x14ac:dyDescent="0.25">
      <c r="A2352" s="2">
        <v>338876</v>
      </c>
      <c r="B2352" s="2" t="s">
        <v>3242</v>
      </c>
      <c r="C2352" s="2" t="s">
        <v>221</v>
      </c>
      <c r="D2352" s="2" t="s">
        <v>1784</v>
      </c>
      <c r="E2352" s="2" t="s">
        <v>77</v>
      </c>
      <c r="F2352" s="2">
        <v>35476</v>
      </c>
      <c r="G2352" s="2" t="s">
        <v>3243</v>
      </c>
      <c r="H2352" s="2" t="s">
        <v>16</v>
      </c>
      <c r="I2352" s="2" t="s">
        <v>203</v>
      </c>
      <c r="J2352" s="2" t="s">
        <v>15</v>
      </c>
      <c r="L2352" s="2" t="s">
        <v>50</v>
      </c>
    </row>
    <row r="2353" spans="1:12" x14ac:dyDescent="0.25">
      <c r="A2353" s="2">
        <v>338888</v>
      </c>
      <c r="B2353" s="2" t="s">
        <v>3522</v>
      </c>
      <c r="C2353" s="2" t="s">
        <v>3523</v>
      </c>
      <c r="D2353" s="2" t="s">
        <v>1345</v>
      </c>
      <c r="E2353" s="2" t="s">
        <v>77</v>
      </c>
      <c r="F2353" s="2">
        <v>36904</v>
      </c>
      <c r="G2353" s="2" t="s">
        <v>18</v>
      </c>
      <c r="H2353" s="2" t="s">
        <v>16</v>
      </c>
      <c r="I2353" s="2" t="s">
        <v>203</v>
      </c>
      <c r="J2353" s="2" t="s">
        <v>1231</v>
      </c>
      <c r="L2353" s="2" t="s">
        <v>30</v>
      </c>
    </row>
    <row r="2354" spans="1:12" x14ac:dyDescent="0.25">
      <c r="A2354" s="2">
        <v>338907</v>
      </c>
      <c r="B2354" s="2" t="s">
        <v>2794</v>
      </c>
      <c r="C2354" s="2" t="s">
        <v>2795</v>
      </c>
      <c r="D2354" s="2" t="s">
        <v>1946</v>
      </c>
      <c r="E2354" s="2" t="s">
        <v>77</v>
      </c>
      <c r="F2354" s="2">
        <v>28928</v>
      </c>
      <c r="G2354" s="2" t="s">
        <v>2014</v>
      </c>
      <c r="H2354" s="2" t="s">
        <v>16</v>
      </c>
      <c r="I2354" s="2" t="s">
        <v>203</v>
      </c>
      <c r="J2354" s="2" t="s">
        <v>1231</v>
      </c>
      <c r="L2354" s="2" t="s">
        <v>18</v>
      </c>
    </row>
    <row r="2355" spans="1:12" x14ac:dyDescent="0.25">
      <c r="A2355" s="2">
        <v>338924</v>
      </c>
      <c r="B2355" s="2" t="s">
        <v>3244</v>
      </c>
      <c r="C2355" s="2" t="s">
        <v>1251</v>
      </c>
      <c r="D2355" s="2" t="s">
        <v>3245</v>
      </c>
      <c r="E2355" s="2" t="s">
        <v>77</v>
      </c>
      <c r="F2355" s="2">
        <v>34851</v>
      </c>
      <c r="G2355" s="2" t="s">
        <v>3246</v>
      </c>
      <c r="H2355" s="2" t="s">
        <v>16</v>
      </c>
      <c r="I2355" s="2" t="s">
        <v>203</v>
      </c>
      <c r="J2355" s="2" t="s">
        <v>1231</v>
      </c>
      <c r="L2355" s="2" t="s">
        <v>40</v>
      </c>
    </row>
    <row r="2356" spans="1:12" x14ac:dyDescent="0.25">
      <c r="A2356" s="2">
        <v>338926</v>
      </c>
      <c r="B2356" s="2" t="s">
        <v>3452</v>
      </c>
      <c r="C2356" s="2" t="s">
        <v>326</v>
      </c>
      <c r="D2356" s="2" t="s">
        <v>590</v>
      </c>
      <c r="E2356" s="2" t="s">
        <v>77</v>
      </c>
      <c r="F2356" s="2">
        <v>37262</v>
      </c>
      <c r="G2356" s="2" t="s">
        <v>807</v>
      </c>
      <c r="H2356" s="2" t="s">
        <v>16</v>
      </c>
      <c r="I2356" s="2" t="s">
        <v>203</v>
      </c>
      <c r="J2356" s="2" t="s">
        <v>15</v>
      </c>
      <c r="L2356" s="2" t="s">
        <v>30</v>
      </c>
    </row>
    <row r="2357" spans="1:12" x14ac:dyDescent="0.25">
      <c r="A2357" s="2">
        <v>338930</v>
      </c>
      <c r="B2357" s="2" t="s">
        <v>2439</v>
      </c>
      <c r="C2357" s="2" t="s">
        <v>352</v>
      </c>
      <c r="D2357" s="2" t="s">
        <v>1467</v>
      </c>
      <c r="E2357" s="2" t="s">
        <v>77</v>
      </c>
      <c r="F2357" s="2">
        <v>33359</v>
      </c>
      <c r="G2357" s="2" t="s">
        <v>2440</v>
      </c>
      <c r="H2357" s="2" t="s">
        <v>16</v>
      </c>
      <c r="I2357" s="2" t="s">
        <v>203</v>
      </c>
    </row>
    <row r="2358" spans="1:12" x14ac:dyDescent="0.25">
      <c r="A2358" s="2">
        <v>338939</v>
      </c>
      <c r="B2358" s="2" t="s">
        <v>2560</v>
      </c>
      <c r="C2358" s="2" t="s">
        <v>339</v>
      </c>
      <c r="D2358" s="2" t="s">
        <v>2561</v>
      </c>
      <c r="E2358" s="2" t="s">
        <v>77</v>
      </c>
      <c r="F2358" s="2">
        <v>29720</v>
      </c>
      <c r="G2358" s="2" t="s">
        <v>18</v>
      </c>
      <c r="H2358" s="2" t="s">
        <v>16</v>
      </c>
      <c r="I2358" s="2" t="s">
        <v>203</v>
      </c>
      <c r="J2358" s="2" t="s">
        <v>1231</v>
      </c>
      <c r="L2358" s="2" t="s">
        <v>18</v>
      </c>
    </row>
    <row r="2359" spans="1:12" x14ac:dyDescent="0.25">
      <c r="A2359" s="2">
        <v>338966</v>
      </c>
      <c r="B2359" s="2" t="s">
        <v>2839</v>
      </c>
      <c r="C2359" s="2" t="s">
        <v>1552</v>
      </c>
      <c r="D2359" s="2" t="s">
        <v>1874</v>
      </c>
      <c r="E2359" s="2" t="s">
        <v>77</v>
      </c>
      <c r="F2359" s="2">
        <v>35886</v>
      </c>
      <c r="G2359" s="2" t="s">
        <v>2840</v>
      </c>
      <c r="H2359" s="2" t="s">
        <v>16</v>
      </c>
      <c r="I2359" s="2" t="s">
        <v>203</v>
      </c>
      <c r="J2359" s="2" t="s">
        <v>1231</v>
      </c>
      <c r="L2359" s="2" t="s">
        <v>30</v>
      </c>
    </row>
    <row r="2360" spans="1:12" x14ac:dyDescent="0.25">
      <c r="A2360" s="2">
        <v>338971</v>
      </c>
      <c r="B2360" s="2" t="s">
        <v>3524</v>
      </c>
      <c r="C2360" s="2" t="s">
        <v>339</v>
      </c>
      <c r="D2360" s="2" t="s">
        <v>447</v>
      </c>
      <c r="E2360" s="2" t="s">
        <v>77</v>
      </c>
      <c r="F2360" s="2">
        <v>36437</v>
      </c>
      <c r="G2360" s="2" t="s">
        <v>18</v>
      </c>
      <c r="H2360" s="2" t="s">
        <v>16</v>
      </c>
      <c r="I2360" s="2" t="s">
        <v>203</v>
      </c>
      <c r="J2360" s="2" t="s">
        <v>1231</v>
      </c>
      <c r="L2360" s="2" t="s">
        <v>18</v>
      </c>
    </row>
    <row r="2361" spans="1:12" x14ac:dyDescent="0.25">
      <c r="A2361" s="2">
        <v>338972</v>
      </c>
      <c r="B2361" s="2" t="s">
        <v>2475</v>
      </c>
      <c r="C2361" s="2" t="s">
        <v>440</v>
      </c>
      <c r="D2361" s="2" t="s">
        <v>269</v>
      </c>
      <c r="E2361" s="2" t="s">
        <v>76</v>
      </c>
      <c r="F2361" s="2">
        <v>34335</v>
      </c>
      <c r="G2361" s="2" t="s">
        <v>30</v>
      </c>
      <c r="H2361" s="2" t="s">
        <v>16</v>
      </c>
      <c r="I2361" s="2" t="s">
        <v>203</v>
      </c>
      <c r="J2361" s="2" t="s">
        <v>15</v>
      </c>
      <c r="L2361" s="2" t="s">
        <v>30</v>
      </c>
    </row>
    <row r="2362" spans="1:12" x14ac:dyDescent="0.25">
      <c r="A2362" s="2">
        <v>338982</v>
      </c>
      <c r="B2362" s="2" t="s">
        <v>1512</v>
      </c>
      <c r="C2362" s="2" t="s">
        <v>591</v>
      </c>
      <c r="D2362" s="2" t="s">
        <v>834</v>
      </c>
      <c r="E2362" s="2" t="s">
        <v>77</v>
      </c>
      <c r="F2362" s="2">
        <v>33275</v>
      </c>
      <c r="G2362" s="2" t="s">
        <v>3525</v>
      </c>
      <c r="H2362" s="2" t="s">
        <v>16</v>
      </c>
      <c r="I2362" s="2" t="s">
        <v>203</v>
      </c>
      <c r="J2362" s="2" t="s">
        <v>1231</v>
      </c>
      <c r="K2362" s="2">
        <v>2010</v>
      </c>
      <c r="L2362" s="2" t="s">
        <v>30</v>
      </c>
    </row>
    <row r="2363" spans="1:12" x14ac:dyDescent="0.25">
      <c r="A2363" s="2">
        <v>338984</v>
      </c>
      <c r="B2363" s="2" t="s">
        <v>2540</v>
      </c>
      <c r="C2363" s="2" t="s">
        <v>1570</v>
      </c>
      <c r="D2363" s="2" t="s">
        <v>2411</v>
      </c>
      <c r="E2363" s="2" t="s">
        <v>76</v>
      </c>
      <c r="F2363" s="2">
        <v>34340</v>
      </c>
      <c r="G2363" s="2" t="s">
        <v>58</v>
      </c>
      <c r="H2363" s="2" t="s">
        <v>16</v>
      </c>
      <c r="I2363" s="2" t="s">
        <v>203</v>
      </c>
      <c r="J2363" s="2" t="s">
        <v>1231</v>
      </c>
      <c r="L2363" s="2" t="s">
        <v>58</v>
      </c>
    </row>
    <row r="2364" spans="1:12" x14ac:dyDescent="0.25">
      <c r="A2364" s="2">
        <v>339093</v>
      </c>
      <c r="B2364" s="2" t="s">
        <v>2566</v>
      </c>
      <c r="C2364" s="2" t="s">
        <v>366</v>
      </c>
      <c r="D2364" s="2" t="s">
        <v>232</v>
      </c>
      <c r="E2364" s="2" t="s">
        <v>77</v>
      </c>
      <c r="F2364" s="2">
        <v>35930</v>
      </c>
      <c r="G2364" s="2" t="s">
        <v>790</v>
      </c>
      <c r="H2364" s="2" t="s">
        <v>16</v>
      </c>
      <c r="I2364" s="2" t="s">
        <v>203</v>
      </c>
      <c r="J2364" s="2" t="s">
        <v>1231</v>
      </c>
      <c r="L2364" s="2" t="s">
        <v>30</v>
      </c>
    </row>
    <row r="2365" spans="1:12" x14ac:dyDescent="0.25">
      <c r="A2365" s="2">
        <v>339133</v>
      </c>
      <c r="B2365" s="2" t="s">
        <v>3526</v>
      </c>
      <c r="C2365" s="2" t="s">
        <v>441</v>
      </c>
      <c r="D2365" s="2" t="s">
        <v>330</v>
      </c>
      <c r="E2365" s="2" t="s">
        <v>76</v>
      </c>
      <c r="F2365" s="2">
        <v>36704</v>
      </c>
      <c r="G2365" s="2" t="s">
        <v>18</v>
      </c>
      <c r="H2365" s="2" t="s">
        <v>16</v>
      </c>
      <c r="I2365" s="2" t="s">
        <v>203</v>
      </c>
      <c r="J2365" s="2" t="s">
        <v>15</v>
      </c>
      <c r="L2365" s="2" t="s">
        <v>18</v>
      </c>
    </row>
    <row r="2366" spans="1:12" x14ac:dyDescent="0.25">
      <c r="A2366" s="2">
        <v>339142</v>
      </c>
      <c r="B2366" s="2" t="s">
        <v>3527</v>
      </c>
      <c r="C2366" s="2" t="s">
        <v>229</v>
      </c>
      <c r="D2366" s="2" t="s">
        <v>422</v>
      </c>
      <c r="E2366" s="2" t="s">
        <v>76</v>
      </c>
      <c r="F2366" s="2">
        <v>36563</v>
      </c>
      <c r="G2366" s="2" t="s">
        <v>27</v>
      </c>
      <c r="H2366" s="2" t="s">
        <v>16</v>
      </c>
      <c r="I2366" s="2" t="s">
        <v>203</v>
      </c>
      <c r="J2366" s="2" t="s">
        <v>1231</v>
      </c>
      <c r="L2366" s="2" t="s">
        <v>18</v>
      </c>
    </row>
    <row r="2367" spans="1:12" x14ac:dyDescent="0.25">
      <c r="A2367" s="2">
        <v>339169</v>
      </c>
      <c r="B2367" s="2" t="s">
        <v>2933</v>
      </c>
      <c r="C2367" s="2" t="s">
        <v>229</v>
      </c>
      <c r="D2367" s="2" t="s">
        <v>304</v>
      </c>
      <c r="E2367" s="2" t="s">
        <v>76</v>
      </c>
      <c r="F2367" s="2">
        <v>36043</v>
      </c>
      <c r="G2367" s="2" t="s">
        <v>18</v>
      </c>
      <c r="H2367" s="2" t="s">
        <v>16</v>
      </c>
      <c r="I2367" s="2" t="s">
        <v>203</v>
      </c>
      <c r="J2367" s="2" t="s">
        <v>15</v>
      </c>
      <c r="L2367" s="2" t="s">
        <v>18</v>
      </c>
    </row>
    <row r="2368" spans="1:12" x14ac:dyDescent="0.25">
      <c r="A2368" s="2">
        <v>339225</v>
      </c>
      <c r="B2368" s="2" t="s">
        <v>3528</v>
      </c>
      <c r="C2368" s="2" t="s">
        <v>331</v>
      </c>
      <c r="D2368" s="2" t="s">
        <v>314</v>
      </c>
      <c r="E2368" s="2" t="s">
        <v>76</v>
      </c>
      <c r="F2368" s="2">
        <v>35804</v>
      </c>
      <c r="G2368" s="2" t="s">
        <v>2004</v>
      </c>
      <c r="H2368" s="2" t="s">
        <v>16</v>
      </c>
      <c r="I2368" s="2" t="s">
        <v>203</v>
      </c>
      <c r="J2368" s="2" t="s">
        <v>1231</v>
      </c>
      <c r="L2368" s="2" t="s">
        <v>47</v>
      </c>
    </row>
    <row r="2369" spans="1:22" x14ac:dyDescent="0.25">
      <c r="A2369" s="2">
        <v>339292</v>
      </c>
      <c r="B2369" s="2" t="s">
        <v>3529</v>
      </c>
      <c r="C2369" s="2" t="s">
        <v>214</v>
      </c>
      <c r="D2369" s="2" t="s">
        <v>1513</v>
      </c>
      <c r="E2369" s="2" t="s">
        <v>76</v>
      </c>
      <c r="F2369" s="2">
        <v>37257</v>
      </c>
      <c r="G2369" s="2" t="s">
        <v>3530</v>
      </c>
      <c r="H2369" s="2" t="s">
        <v>16</v>
      </c>
      <c r="I2369" s="2" t="s">
        <v>203</v>
      </c>
      <c r="J2369" s="2" t="s">
        <v>15</v>
      </c>
      <c r="L2369" s="2" t="s">
        <v>30</v>
      </c>
    </row>
    <row r="2370" spans="1:22" x14ac:dyDescent="0.25">
      <c r="A2370" s="2">
        <v>339389</v>
      </c>
      <c r="B2370" s="2" t="s">
        <v>2121</v>
      </c>
      <c r="C2370" s="2" t="s">
        <v>572</v>
      </c>
      <c r="D2370" s="2" t="s">
        <v>553</v>
      </c>
      <c r="E2370" s="2" t="s">
        <v>76</v>
      </c>
      <c r="F2370" s="2">
        <v>34568</v>
      </c>
      <c r="G2370" s="2" t="s">
        <v>2122</v>
      </c>
      <c r="H2370" s="2" t="s">
        <v>16</v>
      </c>
      <c r="I2370" s="2" t="s">
        <v>203</v>
      </c>
      <c r="J2370" s="2" t="s">
        <v>15</v>
      </c>
      <c r="L2370" s="2" t="s">
        <v>30</v>
      </c>
    </row>
    <row r="2371" spans="1:22" x14ac:dyDescent="0.25">
      <c r="A2371" s="2">
        <v>339467</v>
      </c>
      <c r="B2371" s="2" t="s">
        <v>3247</v>
      </c>
      <c r="C2371" s="2" t="s">
        <v>252</v>
      </c>
      <c r="D2371" s="2" t="s">
        <v>3248</v>
      </c>
      <c r="E2371" s="2" t="s">
        <v>76</v>
      </c>
      <c r="F2371" s="2">
        <v>28893</v>
      </c>
      <c r="G2371" s="2" t="s">
        <v>3249</v>
      </c>
      <c r="H2371" s="2" t="s">
        <v>16</v>
      </c>
      <c r="I2371" s="2" t="s">
        <v>203</v>
      </c>
      <c r="J2371" s="2" t="s">
        <v>1231</v>
      </c>
      <c r="L2371" s="2" t="s">
        <v>18</v>
      </c>
    </row>
    <row r="2372" spans="1:22" x14ac:dyDescent="0.25">
      <c r="A2372" s="2">
        <v>339470</v>
      </c>
      <c r="B2372" s="2" t="s">
        <v>3531</v>
      </c>
      <c r="C2372" s="2" t="s">
        <v>3532</v>
      </c>
      <c r="D2372" s="2" t="s">
        <v>452</v>
      </c>
      <c r="E2372" s="2" t="s">
        <v>77</v>
      </c>
      <c r="F2372" s="2">
        <v>32060</v>
      </c>
      <c r="G2372" s="2" t="s">
        <v>18</v>
      </c>
      <c r="H2372" s="2" t="s">
        <v>16</v>
      </c>
      <c r="I2372" s="2" t="s">
        <v>203</v>
      </c>
      <c r="J2372" s="2" t="s">
        <v>1231</v>
      </c>
      <c r="L2372" s="2" t="s">
        <v>18</v>
      </c>
    </row>
    <row r="2373" spans="1:22" x14ac:dyDescent="0.25">
      <c r="A2373" s="2">
        <v>339498</v>
      </c>
      <c r="B2373" s="2" t="s">
        <v>2476</v>
      </c>
      <c r="C2373" s="2" t="s">
        <v>2477</v>
      </c>
      <c r="D2373" s="2" t="s">
        <v>422</v>
      </c>
      <c r="E2373" s="2" t="s">
        <v>77</v>
      </c>
      <c r="F2373" s="2">
        <v>36742</v>
      </c>
      <c r="G2373" s="2" t="s">
        <v>2339</v>
      </c>
      <c r="H2373" s="2" t="s">
        <v>16</v>
      </c>
      <c r="I2373" s="2" t="s">
        <v>203</v>
      </c>
      <c r="J2373" s="2" t="s">
        <v>1231</v>
      </c>
      <c r="L2373" s="2" t="s">
        <v>61</v>
      </c>
    </row>
    <row r="2374" spans="1:22" x14ac:dyDescent="0.25">
      <c r="A2374" s="2">
        <v>339528</v>
      </c>
      <c r="B2374" s="2" t="s">
        <v>3533</v>
      </c>
      <c r="C2374" s="2" t="s">
        <v>453</v>
      </c>
      <c r="D2374" s="2" t="s">
        <v>288</v>
      </c>
      <c r="E2374" s="2" t="s">
        <v>77</v>
      </c>
      <c r="F2374" s="2">
        <v>30930</v>
      </c>
      <c r="G2374" s="2" t="s">
        <v>807</v>
      </c>
      <c r="H2374" s="2" t="s">
        <v>16</v>
      </c>
      <c r="I2374" s="2" t="s">
        <v>203</v>
      </c>
      <c r="J2374" s="2" t="s">
        <v>15</v>
      </c>
      <c r="L2374" s="2" t="s">
        <v>37</v>
      </c>
    </row>
    <row r="2375" spans="1:22" x14ac:dyDescent="0.25">
      <c r="A2375" s="2">
        <v>339538</v>
      </c>
      <c r="B2375" s="2" t="s">
        <v>3250</v>
      </c>
      <c r="C2375" s="2" t="s">
        <v>642</v>
      </c>
      <c r="D2375" s="2" t="s">
        <v>2921</v>
      </c>
      <c r="E2375" s="2" t="s">
        <v>77</v>
      </c>
      <c r="F2375" s="2">
        <v>31665</v>
      </c>
      <c r="G2375" s="2" t="s">
        <v>3251</v>
      </c>
      <c r="H2375" s="2" t="s">
        <v>16</v>
      </c>
      <c r="I2375" s="2" t="s">
        <v>203</v>
      </c>
      <c r="J2375" s="2" t="s">
        <v>1231</v>
      </c>
      <c r="L2375" s="2" t="s">
        <v>30</v>
      </c>
    </row>
    <row r="2376" spans="1:22" x14ac:dyDescent="0.25">
      <c r="A2376" s="2">
        <v>339589</v>
      </c>
      <c r="B2376" s="2" t="s">
        <v>4564</v>
      </c>
      <c r="C2376" s="2" t="s">
        <v>329</v>
      </c>
      <c r="D2376" s="2" t="s">
        <v>562</v>
      </c>
      <c r="I2376" s="2" t="s">
        <v>203</v>
      </c>
    </row>
    <row r="2377" spans="1:22" x14ac:dyDescent="0.25">
      <c r="A2377" s="2">
        <v>339614</v>
      </c>
      <c r="B2377" s="2" t="s">
        <v>4558</v>
      </c>
      <c r="C2377" s="2" t="s">
        <v>326</v>
      </c>
      <c r="D2377" s="2" t="s">
        <v>1044</v>
      </c>
      <c r="I2377" s="2" t="s">
        <v>203</v>
      </c>
    </row>
    <row r="2378" spans="1:22" x14ac:dyDescent="0.25">
      <c r="A2378" s="2">
        <v>310527</v>
      </c>
      <c r="B2378" s="2" t="s">
        <v>4705</v>
      </c>
      <c r="C2378" s="2" t="s">
        <v>246</v>
      </c>
      <c r="D2378" s="2" t="s">
        <v>452</v>
      </c>
      <c r="I2378" s="2" t="s">
        <v>201</v>
      </c>
      <c r="V2378" s="2" t="s">
        <v>4706</v>
      </c>
    </row>
  </sheetData>
  <sheetProtection algorithmName="SHA-512" hashValue="rGHxgK1xvGYVpePq9BoqhQX4SqomsuvKNxlLuvQy1S7mFRUZjYJTXQ8p7IShRyUGlzVbbuK05Q0i1ji1DWQ9aw==" saltValue="nzyJjv+HjHy6L4YHQolTtg==" spinCount="100000" sheet="1" objects="1" scenarios="1" selectLockedCells="1" selectUnlockedCells="1"/>
  <phoneticPr fontId="4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6B4434636EFF4419A5B7C719D1B4B2D" ma:contentTypeVersion="5" ma:contentTypeDescription="إنشاء مستند جديد." ma:contentTypeScope="" ma:versionID="b2b61151508518f1f506024fa6b12e52">
  <xsd:schema xmlns:xsd="http://www.w3.org/2001/XMLSchema" xmlns:xs="http://www.w3.org/2001/XMLSchema" xmlns:p="http://schemas.microsoft.com/office/2006/metadata/properties" xmlns:ns2="e73bc8ed-f0d8-4823-aee5-bc4818d47bf9" targetNamespace="http://schemas.microsoft.com/office/2006/metadata/properties" ma:root="true" ma:fieldsID="641c6ad4107f4c934643b9ab1929e947" ns2:_="">
    <xsd:import namespace="e73bc8ed-f0d8-4823-aee5-bc4818d47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bc8ed-f0d8-4823-aee5-bc4818d47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8C0C33-E4D7-4BDB-8CCC-BAE1392C3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bc8ed-f0d8-4823-aee5-bc4818d47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D1325-993B-443B-BA78-93B47C4390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5CC843-E6B9-4B54-BF13-71F01A4C3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تعليمات</vt:lpstr>
      <vt:lpstr>إدخال البيانات</vt:lpstr>
      <vt:lpstr>إختيار المقررات</vt:lpstr>
      <vt:lpstr>الإستمارة</vt:lpstr>
      <vt:lpstr>LAW-24-25-f1</vt:lpstr>
      <vt:lpstr>ورقة4</vt:lpstr>
      <vt:lpstr>ورقة2</vt:lpstr>
      <vt:lpstr>الإستمارة!Print_Area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ahmad hamdash</dc:creator>
  <cp:keywords/>
  <dc:description/>
  <cp:lastModifiedBy>Ahmad Hamdash</cp:lastModifiedBy>
  <cp:revision/>
  <cp:lastPrinted>2025-02-19T07:06:17Z</cp:lastPrinted>
  <dcterms:created xsi:type="dcterms:W3CDTF">2015-06-05T18:17:20Z</dcterms:created>
  <dcterms:modified xsi:type="dcterms:W3CDTF">2025-02-24T09:46:58Z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0x010100C6B4434636EFF4419A5B7C719D1B4B2D</vt:lpwstr>
  </property>
</Properties>
</file>